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9330"/>
  </bookViews>
  <sheets>
    <sheet name="目录" sheetId="9" r:id="rId1"/>
    <sheet name="【01】收支总表" sheetId="1" r:id="rId2"/>
    <sheet name="【02】收入总表" sheetId="2" r:id="rId3"/>
    <sheet name="【03】支出总表" sheetId="3" r:id="rId4"/>
    <sheet name="【04】财拨收支总表" sheetId="4" r:id="rId5"/>
    <sheet name="【05】一般公共预算支出" sheetId="5" r:id="rId6"/>
    <sheet name="【06】一般公共预算基本支出" sheetId="6" r:id="rId7"/>
    <sheet name="【07】政府性基金支出" sheetId="8" r:id="rId8"/>
    <sheet name="【08】财拨三公支出" sheetId="7" r:id="rId9"/>
  </sheets>
  <definedNames>
    <definedName name="_xlnm.Print_Area" localSheetId="1">【01】收支总表!$A$1:$F$43</definedName>
    <definedName name="_xlnm.Print_Area" localSheetId="2">【02】收入总表!$A$1:$Y$44</definedName>
    <definedName name="_xlnm.Print_Area" localSheetId="4">【04】财拨收支总表!$A$1:$J$37</definedName>
    <definedName name="_xlnm.Print_Area" localSheetId="5">【05】一般公共预算支出!$A$1:$E$86</definedName>
    <definedName name="_xlnm.Print_Area" localSheetId="6">【06】一般公共预算基本支出!$A$1:$E$750</definedName>
    <definedName name="_xlnm.Print_Area" localSheetId="7">【07】政府性基金支出!$A$1:$E$5</definedName>
    <definedName name="_xlnm.Print_Area" localSheetId="8">【08】财拨三公支出!$A$1:$B$10</definedName>
    <definedName name="_xlnm.Print_Titles" localSheetId="2">【02】收入总表!$1:$7</definedName>
    <definedName name="_xlnm.Print_Titles" localSheetId="3">【03】支出总表!$1:$7</definedName>
    <definedName name="_xlnm.Print_Titles" localSheetId="5">【05】一般公共预算支出!$1:$5</definedName>
    <definedName name="_xlnm.Print_Titles" localSheetId="6">【06】一般公共预算基本支出!$1:$5</definedName>
    <definedName name="_xlnm.Print_Titles" localSheetId="7">【07】政府性基金支出!$1:$5</definedName>
  </definedNames>
  <calcPr calcId="124519"/>
</workbook>
</file>

<file path=xl/calcChain.xml><?xml version="1.0" encoding="utf-8"?>
<calcChain xmlns="http://schemas.openxmlformats.org/spreadsheetml/2006/main">
  <c r="C14" i="8"/>
  <c r="C13"/>
  <c r="E12"/>
  <c r="C12"/>
  <c r="E11"/>
  <c r="C11"/>
  <c r="C10"/>
  <c r="C8"/>
  <c r="C95" i="5"/>
  <c r="C94"/>
  <c r="E91"/>
  <c r="C91"/>
  <c r="C89"/>
  <c r="E88"/>
  <c r="C88"/>
  <c r="C85"/>
  <c r="C84"/>
  <c r="C83"/>
  <c r="C82"/>
  <c r="E76"/>
  <c r="C76"/>
  <c r="E75"/>
  <c r="C75"/>
  <c r="E74"/>
  <c r="C74"/>
  <c r="E73"/>
  <c r="C73"/>
  <c r="E72"/>
  <c r="C72"/>
  <c r="E71"/>
  <c r="C71"/>
  <c r="E70"/>
  <c r="C70"/>
  <c r="E69"/>
  <c r="C69"/>
  <c r="E68"/>
  <c r="C68"/>
  <c r="E67"/>
  <c r="C67"/>
  <c r="E66"/>
  <c r="C66"/>
  <c r="E63"/>
  <c r="C63"/>
  <c r="E62"/>
  <c r="C62"/>
  <c r="E61"/>
  <c r="C61"/>
  <c r="E60"/>
  <c r="C60"/>
  <c r="E59"/>
  <c r="C59"/>
  <c r="E57"/>
  <c r="C57"/>
  <c r="E55"/>
  <c r="C55"/>
  <c r="E54"/>
  <c r="C54"/>
  <c r="E53"/>
  <c r="C53"/>
  <c r="E52"/>
  <c r="C52"/>
  <c r="E51"/>
  <c r="C51"/>
  <c r="C50"/>
  <c r="E49"/>
  <c r="C49"/>
  <c r="E46"/>
  <c r="C46"/>
  <c r="E45"/>
  <c r="C45"/>
  <c r="E44"/>
  <c r="C44"/>
  <c r="E43"/>
  <c r="C43"/>
  <c r="E41"/>
  <c r="C41"/>
  <c r="E40"/>
  <c r="C40"/>
  <c r="E38"/>
  <c r="C38"/>
  <c r="E37"/>
  <c r="C37"/>
  <c r="E36"/>
  <c r="C36"/>
  <c r="E35"/>
  <c r="C35"/>
  <c r="E33"/>
  <c r="C33"/>
  <c r="E32"/>
  <c r="C32"/>
  <c r="E31"/>
  <c r="C31"/>
  <c r="E30"/>
  <c r="C30"/>
  <c r="E29"/>
  <c r="C29"/>
  <c r="E28"/>
  <c r="C28"/>
  <c r="E27"/>
  <c r="C27"/>
  <c r="E20"/>
  <c r="C20"/>
  <c r="E19"/>
  <c r="C19"/>
  <c r="E18"/>
  <c r="C18"/>
  <c r="E17"/>
  <c r="C17"/>
  <c r="E16"/>
  <c r="C16"/>
  <c r="E15"/>
  <c r="C15"/>
  <c r="E14"/>
  <c r="C14"/>
  <c r="E8"/>
  <c r="C8"/>
  <c r="E7"/>
  <c r="C7"/>
  <c r="E6"/>
  <c r="C6"/>
  <c r="B36" i="4"/>
  <c r="F34"/>
  <c r="E34"/>
  <c r="D34"/>
  <c r="I27"/>
  <c r="H27"/>
  <c r="D26"/>
  <c r="I24"/>
  <c r="H24"/>
  <c r="J22"/>
  <c r="I22"/>
  <c r="H22"/>
  <c r="J14"/>
  <c r="I14"/>
  <c r="H14"/>
  <c r="J13"/>
  <c r="I13"/>
  <c r="H13"/>
  <c r="J12"/>
  <c r="I12"/>
  <c r="H12"/>
  <c r="E10"/>
  <c r="D10"/>
  <c r="K66" i="3"/>
  <c r="J66"/>
  <c r="E66"/>
  <c r="E64"/>
  <c r="K63"/>
  <c r="J63"/>
  <c r="E63"/>
  <c r="K62"/>
  <c r="J62"/>
  <c r="E62"/>
  <c r="K61"/>
  <c r="J61"/>
  <c r="E61"/>
  <c r="E59"/>
  <c r="K58"/>
  <c r="J58"/>
  <c r="E58"/>
  <c r="E56"/>
  <c r="K55"/>
  <c r="J55"/>
  <c r="E55"/>
  <c r="K53"/>
  <c r="J53"/>
  <c r="E53"/>
  <c r="E51"/>
  <c r="K50"/>
  <c r="J50"/>
  <c r="E50"/>
  <c r="K49"/>
  <c r="J49"/>
  <c r="E49"/>
  <c r="K48"/>
  <c r="J48"/>
  <c r="E48"/>
  <c r="K47"/>
  <c r="J47"/>
  <c r="E47"/>
  <c r="E46"/>
  <c r="E45"/>
  <c r="K43"/>
  <c r="J43"/>
  <c r="E43"/>
  <c r="E42"/>
  <c r="K41"/>
  <c r="J41"/>
  <c r="E41"/>
  <c r="K40"/>
  <c r="J40"/>
  <c r="E40"/>
  <c r="E39"/>
  <c r="K38"/>
  <c r="J38"/>
  <c r="E38"/>
  <c r="E37"/>
  <c r="E36"/>
  <c r="K34"/>
  <c r="J34"/>
  <c r="E34"/>
  <c r="E33"/>
  <c r="E32"/>
  <c r="E31"/>
  <c r="E29"/>
  <c r="K28"/>
  <c r="J28"/>
  <c r="E28"/>
  <c r="E27"/>
  <c r="K26"/>
  <c r="J26"/>
  <c r="E26"/>
  <c r="E25"/>
  <c r="K24"/>
  <c r="J24"/>
  <c r="E24"/>
  <c r="E17"/>
  <c r="E15"/>
  <c r="E14"/>
  <c r="E13"/>
  <c r="K12"/>
  <c r="J12"/>
  <c r="E12"/>
  <c r="K10"/>
  <c r="J10"/>
  <c r="E10"/>
  <c r="E10" i="2"/>
  <c r="D10"/>
  <c r="C10"/>
  <c r="C9"/>
  <c r="C8"/>
  <c r="F29" i="1"/>
  <c r="F26"/>
</calcChain>
</file>

<file path=xl/sharedStrings.xml><?xml version="1.0" encoding="utf-8"?>
<sst xmlns="http://schemas.openxmlformats.org/spreadsheetml/2006/main" count="2193" uniqueCount="564">
  <si>
    <t>附件2</t>
  </si>
  <si>
    <t>一、教育部门2021年收支预算总表</t>
  </si>
  <si>
    <t>二、教育部门2021年收入预算总表</t>
  </si>
  <si>
    <t>三、教育部门部门2021年支出预算总表</t>
  </si>
  <si>
    <t>四、教育部门2021年财政拨款收支预算总表</t>
  </si>
  <si>
    <t>五、教育部门2021年一般公共预算支出表</t>
  </si>
  <si>
    <t>六、教育部门2021年一般公共预算基本支出表</t>
  </si>
  <si>
    <t>七、教育部门2021年政府性基金预算支出表</t>
  </si>
  <si>
    <t>八、教育部门2021年财政拨款“三公”经费支出表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</si>
  <si>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1表</t>
    </r>
  </si>
  <si>
    <t>2021年部门收支总体情况表</t>
  </si>
  <si>
    <t>填报单位:鄂州市教育局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</si>
  <si>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</si>
  <si>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</si>
  <si>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</si>
  <si>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</si>
  <si>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</si>
  <si>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</si>
  <si>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</si>
  <si>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</si>
  <si>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</si>
  <si>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</si>
  <si>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</si>
  <si>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</si>
  <si>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</si>
  <si>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</si>
  <si>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</si>
  <si>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</si>
  <si>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3"/>
        <charset val="134"/>
      </rPr>
      <t>专项收入</t>
    </r>
  </si>
  <si>
    <t>四、【204】公共安全支出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</si>
  <si>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</si>
  <si>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</si>
  <si>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</si>
  <si>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</si>
  <si>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</si>
  <si>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</si>
  <si>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</si>
  <si>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</si>
  <si>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</si>
  <si>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</si>
  <si>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</si>
  <si>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</si>
  <si>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</si>
  <si>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</si>
  <si>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</si>
  <si>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</si>
  <si>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</si>
  <si>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</si>
  <si>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</si>
  <si>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</si>
  <si>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</si>
  <si>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</si>
  <si>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</si>
  <si>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</si>
  <si>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3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</si>
  <si>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</si>
  <si>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</si>
  <si>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</si>
  <si>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</si>
  <si>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</si>
  <si>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</si>
  <si>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</si>
  <si>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</si>
  <si>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</si>
  <si>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</si>
  <si>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</si>
  <si>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</si>
  <si>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</si>
  <si>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</si>
  <si>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</si>
  <si>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</si>
  <si>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</si>
  <si>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</si>
  <si>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</si>
  <si>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</si>
  <si>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</si>
  <si>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</si>
  <si>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</si>
  <si>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</si>
  <si>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</si>
  <si>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</si>
  <si>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</si>
  <si>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</si>
  <si>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</si>
  <si>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</si>
  <si>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</si>
  <si>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</si>
  <si>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</si>
  <si>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</si>
  <si>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</si>
  <si>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</si>
  <si>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</si>
  <si>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</si>
  <si>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</si>
  <si>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</si>
  <si>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</si>
  <si>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</si>
  <si>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</si>
  <si>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3"/>
        <charset val="134"/>
      </rPr>
      <t>其中：财政拨款结转</t>
    </r>
  </si>
  <si>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3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</si>
  <si>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</si>
  <si>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</si>
  <si>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</si>
  <si>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</si>
  <si>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</si>
  <si>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</si>
  <si>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</si>
  <si>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</si>
  <si>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</si>
  <si>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</si>
  <si>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</si>
  <si>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</si>
  <si>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</si>
  <si>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</si>
  <si>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</si>
  <si>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</si>
  <si>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</si>
  <si>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</si>
  <si>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</si>
  <si>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</si>
  <si>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</si>
  <si>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</si>
  <si>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</si>
  <si>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</si>
  <si>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</si>
  <si>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</si>
  <si>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</si>
  <si>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</si>
  <si>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</si>
  <si>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</si>
  <si>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</si>
  <si>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鄂州市教育局</t>
  </si>
  <si>
    <t>教科文科</t>
  </si>
  <si>
    <t>301</t>
  </si>
  <si>
    <t xml:space="preserve">  鄂州市教育局</t>
  </si>
  <si>
    <t xml:space="preserve">  301001</t>
  </si>
  <si>
    <t xml:space="preserve">    鄂州市教育局本级</t>
  </si>
  <si>
    <t xml:space="preserve">  301002</t>
  </si>
  <si>
    <t xml:space="preserve">    鄂州市教育招生考试中心</t>
  </si>
  <si>
    <t xml:space="preserve">  301003</t>
  </si>
  <si>
    <t xml:space="preserve">    鄂州市教学研究室</t>
  </si>
  <si>
    <t xml:space="preserve">  301004</t>
  </si>
  <si>
    <t xml:space="preserve">    鄂州市电化教育馆</t>
  </si>
  <si>
    <t xml:space="preserve">  301005</t>
  </si>
  <si>
    <t xml:space="preserve">    鄂州市中小学教师继续教育管理中心</t>
  </si>
  <si>
    <t xml:space="preserve">  301006</t>
  </si>
  <si>
    <t xml:space="preserve">    鄂州市学生资助管理中心</t>
  </si>
  <si>
    <t xml:space="preserve">  301007</t>
  </si>
  <si>
    <t xml:space="preserve">    鄂州市学校后勤管理办公室</t>
  </si>
  <si>
    <t xml:space="preserve">  301008</t>
  </si>
  <si>
    <t xml:space="preserve">    鄂州市中小学生校外活动中心</t>
  </si>
  <si>
    <t xml:space="preserve">  301009</t>
  </si>
  <si>
    <t xml:space="preserve">    鄂州市第一幼儿园</t>
  </si>
  <si>
    <t xml:space="preserve">  301010</t>
  </si>
  <si>
    <t xml:space="preserve">    鄂州市实验幼儿园</t>
  </si>
  <si>
    <t xml:space="preserve">  301011</t>
  </si>
  <si>
    <t xml:space="preserve">    鄂州市实验小学</t>
  </si>
  <si>
    <t xml:space="preserve">  301012</t>
  </si>
  <si>
    <t xml:space="preserve">    鄂州市新民街小学</t>
  </si>
  <si>
    <t xml:space="preserve">  301013</t>
  </si>
  <si>
    <t xml:space="preserve">    鄂州市吴都小学</t>
  </si>
  <si>
    <t xml:space="preserve">  301014</t>
  </si>
  <si>
    <t xml:space="preserve">    鄂州市东方红小学</t>
  </si>
  <si>
    <t xml:space="preserve">  301015</t>
  </si>
  <si>
    <t xml:space="preserve">    鄂州市明塘小学</t>
  </si>
  <si>
    <t xml:space="preserve">  301016</t>
  </si>
  <si>
    <t xml:space="preserve">    鄂州市西山小学</t>
  </si>
  <si>
    <t xml:space="preserve">  301017</t>
  </si>
  <si>
    <t xml:space="preserve">    鄂州市落驾坪小学</t>
  </si>
  <si>
    <t xml:space="preserve">  301018</t>
  </si>
  <si>
    <t xml:space="preserve">    鄂州市官柳小学</t>
  </si>
  <si>
    <t xml:space="preserve">  301019</t>
  </si>
  <si>
    <t xml:space="preserve">    鄂州市第一中学</t>
  </si>
  <si>
    <t xml:space="preserve">  301020</t>
  </si>
  <si>
    <t xml:space="preserve">    鄂州市第三中学</t>
  </si>
  <si>
    <t xml:space="preserve">  301021</t>
  </si>
  <si>
    <t xml:space="preserve">    鄂州市第五中学</t>
  </si>
  <si>
    <t xml:space="preserve">  301022</t>
  </si>
  <si>
    <t xml:space="preserve">    鄂州市第八中学</t>
  </si>
  <si>
    <t xml:space="preserve">  301023</t>
  </si>
  <si>
    <t xml:space="preserve">    鄂州市育才中学</t>
  </si>
  <si>
    <t xml:space="preserve">  301024</t>
  </si>
  <si>
    <t xml:space="preserve">    鄂州市石山中学</t>
  </si>
  <si>
    <t xml:space="preserve">  301025</t>
  </si>
  <si>
    <t xml:space="preserve">    鄂州市雷山学校</t>
  </si>
  <si>
    <t xml:space="preserve">  301026</t>
  </si>
  <si>
    <t xml:space="preserve">    鄂州市程潮铁矿学校</t>
  </si>
  <si>
    <t xml:space="preserve">  301027</t>
  </si>
  <si>
    <t xml:space="preserve">    鄂州市矿机学校</t>
  </si>
  <si>
    <t xml:space="preserve">  301028</t>
  </si>
  <si>
    <t xml:space="preserve">    湖北省鄂州高中</t>
  </si>
  <si>
    <t xml:space="preserve">  301029</t>
  </si>
  <si>
    <t xml:space="preserve">    鄂州市第二中学</t>
  </si>
  <si>
    <t xml:space="preserve">  301030</t>
  </si>
  <si>
    <t xml:space="preserve">    鄂州市第四中学</t>
  </si>
  <si>
    <t xml:space="preserve">  301032</t>
  </si>
  <si>
    <t xml:space="preserve">    湖北省鄂州中等专业学校</t>
  </si>
  <si>
    <t xml:space="preserve">  301034</t>
  </si>
  <si>
    <t xml:space="preserve">    鄂州市特殊教育学校</t>
  </si>
  <si>
    <t xml:space="preserve">  301035</t>
  </si>
  <si>
    <t xml:space="preserve">    鄂州市第二幼儿园</t>
  </si>
  <si>
    <t xml:space="preserve">  301036</t>
  </si>
  <si>
    <t xml:space="preserve">    鄂州市粮食局幼儿园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</si>
  <si>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</si>
  <si>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</si>
  <si>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</si>
  <si>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</si>
  <si>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</si>
  <si>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</si>
  <si>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</si>
  <si>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</si>
  <si>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</si>
  <si>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</si>
  <si>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</si>
  <si>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</si>
  <si>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</si>
  <si>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</si>
  <si>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</si>
  <si>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</si>
  <si>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</si>
  <si>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**</t>
  </si>
  <si>
    <t>行政运行（教育管理事务）</t>
  </si>
  <si>
    <t>一般行政管理事务（教育管理事务）</t>
  </si>
  <si>
    <t>2050202</t>
  </si>
  <si>
    <t>小学教育</t>
  </si>
  <si>
    <t>2240104</t>
  </si>
  <si>
    <t>灾害风险防治</t>
  </si>
  <si>
    <t>2120803</t>
  </si>
  <si>
    <t>城市建设支出</t>
  </si>
  <si>
    <t>其他教育管理事务支出</t>
  </si>
  <si>
    <t>2050903</t>
  </si>
  <si>
    <t>城市中小学校舍建设</t>
  </si>
  <si>
    <t>学前教育</t>
  </si>
  <si>
    <t>2050904</t>
  </si>
  <si>
    <t>城市中小学教学设施</t>
  </si>
  <si>
    <t>2296003</t>
  </si>
  <si>
    <t>用于体育事业的彩票公益金支出</t>
  </si>
  <si>
    <t>初中教育</t>
  </si>
  <si>
    <t>其他教育费附加安排的支出</t>
  </si>
  <si>
    <t>高中教育</t>
  </si>
  <si>
    <t>中等职业教育</t>
  </si>
  <si>
    <t>特殊学校教育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</si>
  <si>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</si>
  <si>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</si>
  <si>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</si>
  <si>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</si>
  <si>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</si>
  <si>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</si>
  <si>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</si>
  <si>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</si>
  <si>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</si>
  <si>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</si>
  <si>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</si>
  <si>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</si>
  <si>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</si>
  <si>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</si>
  <si>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</si>
  <si>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</si>
  <si>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</si>
  <si>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</si>
  <si>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</si>
  <si>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</si>
  <si>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行政运行（教育管理事务）</t>
  </si>
  <si>
    <t xml:space="preserve">      教科文科</t>
  </si>
  <si>
    <t xml:space="preserve">      301</t>
  </si>
  <si>
    <t xml:space="preserve">        鄂州市教育局</t>
  </si>
  <si>
    <t xml:space="preserve">        301001</t>
  </si>
  <si>
    <t xml:space="preserve">          鄂州市教育局本级</t>
  </si>
  <si>
    <t xml:space="preserve">        301003</t>
  </si>
  <si>
    <t xml:space="preserve">          鄂州市教学研究室</t>
  </si>
  <si>
    <t xml:space="preserve">    2050102</t>
  </si>
  <si>
    <t xml:space="preserve">    一般行政管理事务（教育管理事务）</t>
  </si>
  <si>
    <t xml:space="preserve">    2050199</t>
  </si>
  <si>
    <t xml:space="preserve">    其他教育管理事务支出</t>
  </si>
  <si>
    <t xml:space="preserve">        301002</t>
  </si>
  <si>
    <t xml:space="preserve">          鄂州市教育招生考试中心</t>
  </si>
  <si>
    <t xml:space="preserve">        301004</t>
  </si>
  <si>
    <t xml:space="preserve">          鄂州市电化教育馆</t>
  </si>
  <si>
    <t xml:space="preserve">        301005</t>
  </si>
  <si>
    <t xml:space="preserve">          鄂州市中小学教师继续教育管理中心</t>
  </si>
  <si>
    <t xml:space="preserve">        301006</t>
  </si>
  <si>
    <t xml:space="preserve">          鄂州市学生资助管理中心</t>
  </si>
  <si>
    <t xml:space="preserve">        301007</t>
  </si>
  <si>
    <t xml:space="preserve">          鄂州市学校后勤管理办公室</t>
  </si>
  <si>
    <t xml:space="preserve">        301008</t>
  </si>
  <si>
    <t xml:space="preserve">          鄂州市中小学生校外活动中心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</si>
  <si>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</si>
  <si>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</si>
  <si>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</si>
  <si>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</si>
  <si>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    301009</t>
  </si>
  <si>
    <t xml:space="preserve">          鄂州市第一幼儿园</t>
  </si>
  <si>
    <t xml:space="preserve">        301010</t>
  </si>
  <si>
    <t xml:space="preserve">          鄂州市实验幼儿园</t>
  </si>
  <si>
    <t xml:space="preserve">        301035</t>
  </si>
  <si>
    <t xml:space="preserve">          鄂州市第二幼儿园</t>
  </si>
  <si>
    <t xml:space="preserve">        301036</t>
  </si>
  <si>
    <t xml:space="preserve">          鄂州市粮食局幼儿园</t>
  </si>
  <si>
    <t xml:space="preserve">    2050202</t>
  </si>
  <si>
    <t xml:space="preserve">    小学教育</t>
  </si>
  <si>
    <t xml:space="preserve">        301011</t>
  </si>
  <si>
    <t xml:space="preserve">          鄂州市实验小学</t>
  </si>
  <si>
    <t xml:space="preserve">        301012</t>
  </si>
  <si>
    <t xml:space="preserve">          鄂州市新民街小学</t>
  </si>
  <si>
    <t xml:space="preserve">        301013</t>
  </si>
  <si>
    <t xml:space="preserve">          鄂州市吴都小学</t>
  </si>
  <si>
    <t xml:space="preserve">        301014</t>
  </si>
  <si>
    <t xml:space="preserve">          鄂州市东方红小学</t>
  </si>
  <si>
    <t xml:space="preserve">        301015</t>
  </si>
  <si>
    <t xml:space="preserve">          鄂州市明塘小学</t>
  </si>
  <si>
    <t xml:space="preserve">        301016</t>
  </si>
  <si>
    <t xml:space="preserve">          鄂州市西山小学</t>
  </si>
  <si>
    <t xml:space="preserve">        301017</t>
  </si>
  <si>
    <t xml:space="preserve">          鄂州市落驾坪小学</t>
  </si>
  <si>
    <t xml:space="preserve">        301018</t>
  </si>
  <si>
    <t xml:space="preserve">          鄂州市官柳小学</t>
  </si>
  <si>
    <t xml:space="preserve">        301025</t>
  </si>
  <si>
    <t xml:space="preserve">          鄂州市雷山学校</t>
  </si>
  <si>
    <t xml:space="preserve">        301026</t>
  </si>
  <si>
    <t xml:space="preserve">          鄂州市程潮铁矿学校</t>
  </si>
  <si>
    <t xml:space="preserve">        301027</t>
  </si>
  <si>
    <t xml:space="preserve">          鄂州市矿机学校</t>
  </si>
  <si>
    <t xml:space="preserve">    2050203</t>
  </si>
  <si>
    <t xml:space="preserve">    初中教育</t>
  </si>
  <si>
    <t xml:space="preserve">        301019</t>
  </si>
  <si>
    <t xml:space="preserve">          鄂州市第一中学</t>
  </si>
  <si>
    <t xml:space="preserve">        301020</t>
  </si>
  <si>
    <t xml:space="preserve">          鄂州市第三中学</t>
  </si>
  <si>
    <t xml:space="preserve">        301021</t>
  </si>
  <si>
    <t xml:space="preserve">          鄂州市第五中学</t>
  </si>
  <si>
    <t xml:space="preserve">        301022</t>
  </si>
  <si>
    <t xml:space="preserve">          鄂州市第八中学</t>
  </si>
  <si>
    <t xml:space="preserve">        301023</t>
  </si>
  <si>
    <t xml:space="preserve">          鄂州市育才中学</t>
  </si>
  <si>
    <t xml:space="preserve">        301024</t>
  </si>
  <si>
    <t xml:space="preserve">          鄂州市石山中学</t>
  </si>
  <si>
    <t xml:space="preserve">    2050204</t>
  </si>
  <si>
    <t xml:space="preserve">    高中教育</t>
  </si>
  <si>
    <t xml:space="preserve">        301028</t>
  </si>
  <si>
    <t xml:space="preserve">          湖北省鄂州高中</t>
  </si>
  <si>
    <t xml:space="preserve">        301029</t>
  </si>
  <si>
    <t xml:space="preserve">          鄂州市第二中学</t>
  </si>
  <si>
    <t xml:space="preserve">        301030</t>
  </si>
  <si>
    <t xml:space="preserve">          鄂州市第四中学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</si>
  <si>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</si>
  <si>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</si>
  <si>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</si>
  <si>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</si>
  <si>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      301032</t>
  </si>
  <si>
    <t xml:space="preserve">          湖北省鄂州中等专业学校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</si>
  <si>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</si>
  <si>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</si>
  <si>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</si>
  <si>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</si>
  <si>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    301034</t>
  </si>
  <si>
    <t xml:space="preserve">          鄂州市特殊教育学校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</si>
  <si>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</si>
  <si>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</si>
  <si>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</si>
  <si>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</si>
  <si>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301011</t>
  </si>
  <si>
    <t>301013</t>
  </si>
  <si>
    <t>301016</t>
  </si>
  <si>
    <t xml:space="preserve">      224</t>
  </si>
  <si>
    <t xml:space="preserve"> 灾害风险防治</t>
  </si>
  <si>
    <t xml:space="preserve">      2240104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</si>
  <si>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6表</t>
    </r>
  </si>
  <si>
    <t>2021年一般公共预算基本支出情况表</t>
  </si>
  <si>
    <t>经济分类科目（到款级）</t>
  </si>
  <si>
    <t xml:space="preserve">  30101</t>
  </si>
  <si>
    <t xml:space="preserve">  基本工资</t>
  </si>
  <si>
    <t xml:space="preserve">    教科文科</t>
  </si>
  <si>
    <t xml:space="preserve">    301</t>
  </si>
  <si>
    <t xml:space="preserve">      鄂州市教育局</t>
  </si>
  <si>
    <t xml:space="preserve">      301001</t>
  </si>
  <si>
    <t xml:space="preserve">        鄂州市教育局本级</t>
  </si>
  <si>
    <t xml:space="preserve">      301002</t>
  </si>
  <si>
    <t xml:space="preserve">        鄂州市教育招生考试中心</t>
  </si>
  <si>
    <t xml:space="preserve">      301003</t>
  </si>
  <si>
    <t xml:space="preserve">        鄂州市教学研究室</t>
  </si>
  <si>
    <t xml:space="preserve">      301004</t>
  </si>
  <si>
    <t xml:space="preserve">        鄂州市电化教育馆</t>
  </si>
  <si>
    <t xml:space="preserve">      301005</t>
  </si>
  <si>
    <t xml:space="preserve">        鄂州市中小学教师继续教育管理中心</t>
  </si>
  <si>
    <t xml:space="preserve">      301006</t>
  </si>
  <si>
    <t xml:space="preserve">        鄂州市学生资助管理中心</t>
  </si>
  <si>
    <t xml:space="preserve">      301007</t>
  </si>
  <si>
    <t xml:space="preserve">        鄂州市学校后勤管理办公室</t>
  </si>
  <si>
    <t xml:space="preserve">      301008</t>
  </si>
  <si>
    <t xml:space="preserve">        鄂州市中小学生校外活动中心</t>
  </si>
  <si>
    <t xml:space="preserve">      301009</t>
  </si>
  <si>
    <t xml:space="preserve">        鄂州市第一幼儿园</t>
  </si>
  <si>
    <t xml:space="preserve">      301010</t>
  </si>
  <si>
    <t xml:space="preserve">        鄂州市实验幼儿园</t>
  </si>
  <si>
    <t xml:space="preserve">      301011</t>
  </si>
  <si>
    <t xml:space="preserve">        鄂州市实验小学</t>
  </si>
  <si>
    <t xml:space="preserve">      301012</t>
  </si>
  <si>
    <t xml:space="preserve">        鄂州市新民街小学</t>
  </si>
  <si>
    <t xml:space="preserve">      301013</t>
  </si>
  <si>
    <t xml:space="preserve">        鄂州市吴都小学</t>
  </si>
  <si>
    <t xml:space="preserve">      301014</t>
  </si>
  <si>
    <t xml:space="preserve">        鄂州市东方红小学</t>
  </si>
  <si>
    <t xml:space="preserve">      301015</t>
  </si>
  <si>
    <t xml:space="preserve">        鄂州市明塘小学</t>
  </si>
  <si>
    <t xml:space="preserve">      301016</t>
  </si>
  <si>
    <t xml:space="preserve">        鄂州市西山小学</t>
  </si>
  <si>
    <t xml:space="preserve">      301017</t>
  </si>
  <si>
    <t xml:space="preserve">        鄂州市落驾坪小学</t>
  </si>
  <si>
    <t xml:space="preserve">      301018</t>
  </si>
  <si>
    <t xml:space="preserve">        鄂州市官柳小学</t>
  </si>
  <si>
    <t xml:space="preserve">      301019</t>
  </si>
  <si>
    <t xml:space="preserve">        鄂州市第一中学</t>
  </si>
  <si>
    <t xml:space="preserve">      301020</t>
  </si>
  <si>
    <t xml:space="preserve">        鄂州市第三中学</t>
  </si>
  <si>
    <t xml:space="preserve">      301021</t>
  </si>
  <si>
    <t xml:space="preserve">        鄂州市第五中学</t>
  </si>
  <si>
    <t xml:space="preserve">      301022</t>
  </si>
  <si>
    <t xml:space="preserve">        鄂州市第八中学</t>
  </si>
  <si>
    <t xml:space="preserve">      301023</t>
  </si>
  <si>
    <t xml:space="preserve">        鄂州市育才中学</t>
  </si>
  <si>
    <t xml:space="preserve">      301024</t>
  </si>
  <si>
    <t xml:space="preserve">        鄂州市石山中学</t>
  </si>
  <si>
    <t xml:space="preserve">      301025</t>
  </si>
  <si>
    <t xml:space="preserve">        鄂州市雷山学校</t>
  </si>
  <si>
    <t xml:space="preserve">      301026</t>
  </si>
  <si>
    <t xml:space="preserve">        鄂州市程潮铁矿学校</t>
  </si>
  <si>
    <t xml:space="preserve">      301027</t>
  </si>
  <si>
    <t xml:space="preserve">        鄂州市矿机学校</t>
  </si>
  <si>
    <t xml:space="preserve">      301028</t>
  </si>
  <si>
    <t xml:space="preserve">        湖北省鄂州高中</t>
  </si>
  <si>
    <t xml:space="preserve">      301029</t>
  </si>
  <si>
    <t xml:space="preserve">        鄂州市第二中学</t>
  </si>
  <si>
    <t xml:space="preserve">      301030</t>
  </si>
  <si>
    <t xml:space="preserve">        鄂州市第四中学</t>
  </si>
  <si>
    <t xml:space="preserve">      301032</t>
  </si>
  <si>
    <t xml:space="preserve">        湖北省鄂州中等专业学校</t>
  </si>
  <si>
    <t xml:space="preserve">      301034</t>
  </si>
  <si>
    <t xml:space="preserve">        鄂州市特殊教育学校</t>
  </si>
  <si>
    <t xml:space="preserve">      301035</t>
  </si>
  <si>
    <t xml:space="preserve">        鄂州市第二幼儿园</t>
  </si>
  <si>
    <t xml:space="preserve">      301036</t>
  </si>
  <si>
    <t xml:space="preserve">        鄂州市粮食局幼儿园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</si>
  <si>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</si>
  <si>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</si>
  <si>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</si>
  <si>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</si>
  <si>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</si>
  <si>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</si>
  <si>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</si>
  <si>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</si>
  <si>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</si>
  <si>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</si>
  <si>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</si>
  <si>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</si>
  <si>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</si>
  <si>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</si>
  <si>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</si>
  <si>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</si>
  <si>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</si>
  <si>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</si>
  <si>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</si>
  <si>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</si>
  <si>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</si>
  <si>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</si>
  <si>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</si>
  <si>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</si>
  <si>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</si>
  <si>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</si>
  <si>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</si>
  <si>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</si>
  <si>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</si>
  <si>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</si>
  <si>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</si>
  <si>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</si>
  <si>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</si>
  <si>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</si>
  <si>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</si>
  <si>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</si>
  <si>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</si>
  <si>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</si>
  <si>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</si>
  <si>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</si>
  <si>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</si>
  <si>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</si>
  <si>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</si>
  <si>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</si>
  <si>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</si>
  <si>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</si>
  <si>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</si>
  <si>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</si>
  <si>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</si>
  <si>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</si>
  <si>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</si>
  <si>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</si>
  <si>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</si>
  <si>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</si>
  <si>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</si>
  <si>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</si>
  <si>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</si>
  <si>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</si>
  <si>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</si>
  <si>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</si>
  <si>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</si>
  <si>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</si>
  <si>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</si>
  <si>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</si>
  <si>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</si>
  <si>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</si>
  <si>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</si>
  <si>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</si>
  <si>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</si>
  <si>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</si>
  <si>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</si>
  <si>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</si>
  <si>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</si>
  <si>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</si>
  <si>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</si>
  <si>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</si>
  <si>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30308</t>
  </si>
  <si>
    <t xml:space="preserve">  助学金</t>
  </si>
  <si>
    <t>309</t>
  </si>
  <si>
    <t>资本性支出（基本建设）</t>
  </si>
  <si>
    <t xml:space="preserve">  30901</t>
  </si>
  <si>
    <t xml:space="preserve">  房屋建筑物购建</t>
  </si>
  <si>
    <t xml:space="preserve">  30902</t>
  </si>
  <si>
    <t xml:space="preserve">  办公设备购置</t>
  </si>
  <si>
    <t xml:space="preserve">  30903</t>
  </si>
  <si>
    <t xml:space="preserve">  专用设备购置</t>
  </si>
  <si>
    <t xml:space="preserve">  30905</t>
  </si>
  <si>
    <t xml:space="preserve">  基础设施建设</t>
  </si>
  <si>
    <t xml:space="preserve">  30906</t>
  </si>
  <si>
    <t xml:space="preserve">  大型修缮</t>
  </si>
  <si>
    <t xml:space="preserve">  30907</t>
  </si>
  <si>
    <t xml:space="preserve">  信息网络及软件购置更新</t>
  </si>
  <si>
    <t xml:space="preserve">  30999</t>
  </si>
  <si>
    <t xml:space="preserve">  其他基本建设支出</t>
  </si>
  <si>
    <t>310</t>
  </si>
  <si>
    <t>资本性支出</t>
  </si>
  <si>
    <t xml:space="preserve">  31002</t>
  </si>
  <si>
    <t xml:space="preserve">  31003</t>
  </si>
  <si>
    <t xml:space="preserve">  31019</t>
  </si>
  <si>
    <t xml:space="preserve">  其他交通工具购置</t>
  </si>
  <si>
    <t>07表</t>
  </si>
  <si>
    <t>2021年政府性基金预算支出情况表</t>
  </si>
  <si>
    <t xml:space="preserve">        212</t>
  </si>
  <si>
    <t xml:space="preserve">             城市建设支出</t>
  </si>
  <si>
    <t xml:space="preserve">           2120803</t>
  </si>
  <si>
    <t xml:space="preserve">        229</t>
  </si>
  <si>
    <t xml:space="preserve">           用于体育事业的彩票公益金支出</t>
  </si>
  <si>
    <t xml:space="preserve">           2296003</t>
  </si>
  <si>
    <t xml:space="preserve">         301</t>
  </si>
  <si>
    <t xml:space="preserve">         鄂州市教育局</t>
  </si>
  <si>
    <t xml:space="preserve">            301001</t>
  </si>
  <si>
    <t xml:space="preserve">            301011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</si>
  <si>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</si>
  <si>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</si>
  <si>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</si>
  <si>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</si>
  <si>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</si>
  <si>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</si>
  <si>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</si>
  <si>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>其中：公务用车运行维护费</t>
    </r>
  </si>
  <si>
    <r>
      <rPr>
        <sz val="11"/>
        <color indexed="8"/>
        <rFont val="宋体"/>
        <family val="3"/>
        <charset val="134"/>
      </rPr>
      <t xml:space="preserve">      </t>
    </r>
    <r>
      <rPr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family val="3"/>
        <charset val="134"/>
      </rPr>
      <t>公务用车购置费</t>
    </r>
  </si>
  <si>
    <t>教育部门2021年预算公开表格目录</t>
    <phoneticPr fontId="6" type="noConversion"/>
  </si>
</sst>
</file>

<file path=xl/styles.xml><?xml version="1.0" encoding="utf-8"?>
<styleSheet xmlns="http://schemas.openxmlformats.org/spreadsheetml/2006/main">
  <numFmts count="6">
    <numFmt numFmtId="177" formatCode="#,##0.0_ "/>
    <numFmt numFmtId="179" formatCode="0.00_);[Red]\(0.00\)"/>
    <numFmt numFmtId="180" formatCode="0.00_ "/>
    <numFmt numFmtId="181" formatCode="0000"/>
    <numFmt numFmtId="182" formatCode="00"/>
    <numFmt numFmtId="183" formatCode="* #,##0.00;* \-#,##0.00;* &quot;&quot;??;@"/>
  </numFmts>
  <fonts count="19">
    <font>
      <sz val="11"/>
      <color theme="1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SimSun"/>
      <charset val="134"/>
    </font>
    <font>
      <b/>
      <sz val="10"/>
      <color indexed="8"/>
      <name val="宋体"/>
      <family val="3"/>
      <charset val="134"/>
    </font>
    <font>
      <sz val="10"/>
      <name val="Times New Roman"/>
      <family val="1"/>
    </font>
    <font>
      <sz val="20"/>
      <name val="方正小标宋简体"/>
      <charset val="134"/>
    </font>
    <font>
      <sz val="9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14"/>
      <name val="楷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7" fillId="0" borderId="0"/>
  </cellStyleXfs>
  <cellXfs count="15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1" xfId="0" applyFont="1" applyBorder="1">
      <alignment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2" applyFont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179" fontId="4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>
      <alignment vertical="center"/>
    </xf>
    <xf numFmtId="180" fontId="1" fillId="0" borderId="0" xfId="0" applyNumberFormat="1" applyFont="1" applyAlignment="1">
      <alignment horizontal="center" vertical="center"/>
    </xf>
    <xf numFmtId="180" fontId="1" fillId="0" borderId="0" xfId="0" applyNumberFormat="1" applyFont="1">
      <alignment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left" vertical="center" indent="2"/>
    </xf>
    <xf numFmtId="180" fontId="5" fillId="0" borderId="1" xfId="1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right"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Continuous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/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>
      <alignment vertical="center"/>
    </xf>
    <xf numFmtId="49" fontId="1" fillId="0" borderId="0" xfId="0" applyNumberFormat="1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180" fontId="5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right" vertical="center" wrapText="1"/>
    </xf>
    <xf numFmtId="180" fontId="6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80" fontId="6" fillId="0" borderId="1" xfId="0" applyNumberFormat="1" applyFont="1" applyFill="1" applyBorder="1" applyAlignment="1">
      <alignment horizontal="right" vertical="center" wrapText="1"/>
    </xf>
    <xf numFmtId="180" fontId="11" fillId="0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80" fontId="10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80" fontId="5" fillId="0" borderId="1" xfId="0" applyNumberFormat="1" applyFont="1" applyFill="1" applyBorder="1" applyAlignment="1" applyProtection="1">
      <alignment horizontal="center" vertical="center"/>
    </xf>
    <xf numFmtId="182" fontId="10" fillId="0" borderId="0" xfId="0" applyNumberFormat="1" applyFont="1" applyFill="1" applyAlignment="1" applyProtection="1">
      <alignment horizontal="center" vertical="center"/>
    </xf>
    <xf numFmtId="182" fontId="10" fillId="0" borderId="0" xfId="0" applyNumberFormat="1" applyFont="1" applyFill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5" fillId="0" borderId="11" xfId="0" applyNumberFormat="1" applyFont="1" applyFill="1" applyBorder="1" applyAlignment="1" applyProtection="1">
      <alignment horizontal="center" vertical="center" wrapText="1"/>
    </xf>
    <xf numFmtId="177" fontId="5" fillId="0" borderId="7" xfId="0" applyNumberFormat="1" applyFont="1" applyFill="1" applyBorder="1" applyAlignment="1" applyProtection="1">
      <alignment horizontal="center" vertical="center" wrapText="1"/>
    </xf>
    <xf numFmtId="177" fontId="5" fillId="0" borderId="12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4" xfId="0" applyNumberFormat="1" applyFont="1" applyFill="1" applyBorder="1" applyAlignment="1" applyProtection="1">
      <alignment horizontal="center" vertical="center" wrapText="1"/>
    </xf>
    <xf numFmtId="177" fontId="5" fillId="0" borderId="6" xfId="0" applyNumberFormat="1" applyFont="1" applyFill="1" applyBorder="1" applyAlignment="1" applyProtection="1">
      <alignment horizontal="center" vertical="center" wrapText="1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7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83" fontId="5" fillId="0" borderId="7" xfId="0" applyNumberFormat="1" applyFont="1" applyFill="1" applyBorder="1" applyAlignment="1" applyProtection="1">
      <alignment horizontal="center" vertical="center" wrapText="1"/>
    </xf>
    <xf numFmtId="183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2007年行政单位基层表样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B4" sqref="B4"/>
    </sheetView>
  </sheetViews>
  <sheetFormatPr defaultColWidth="9" defaultRowHeight="13.5"/>
  <cols>
    <col min="1" max="1" width="13.875" style="99" customWidth="1"/>
    <col min="2" max="2" width="61" style="99" customWidth="1"/>
    <col min="3" max="16384" width="9" style="99"/>
  </cols>
  <sheetData>
    <row r="1" spans="1:2" ht="34.15" customHeight="1">
      <c r="A1" s="100" t="s">
        <v>0</v>
      </c>
    </row>
    <row r="2" spans="1:2" ht="68.25" customHeight="1">
      <c r="B2" s="101" t="s">
        <v>563</v>
      </c>
    </row>
    <row r="3" spans="1:2" ht="47.25" customHeight="1">
      <c r="B3" s="102" t="s">
        <v>1</v>
      </c>
    </row>
    <row r="4" spans="1:2" ht="47.25" customHeight="1">
      <c r="B4" s="102" t="s">
        <v>2</v>
      </c>
    </row>
    <row r="5" spans="1:2" ht="47.25" customHeight="1">
      <c r="B5" s="102" t="s">
        <v>3</v>
      </c>
    </row>
    <row r="6" spans="1:2" ht="47.25" customHeight="1">
      <c r="B6" s="102" t="s">
        <v>4</v>
      </c>
    </row>
    <row r="7" spans="1:2" ht="47.25" customHeight="1">
      <c r="B7" s="102" t="s">
        <v>5</v>
      </c>
    </row>
    <row r="8" spans="1:2" ht="47.25" customHeight="1">
      <c r="B8" s="102" t="s">
        <v>6</v>
      </c>
    </row>
    <row r="9" spans="1:2" ht="47.25" customHeight="1">
      <c r="B9" s="102" t="s">
        <v>7</v>
      </c>
    </row>
    <row r="10" spans="1:2" ht="47.25" customHeight="1">
      <c r="B10" s="102" t="s">
        <v>8</v>
      </c>
    </row>
    <row r="11" spans="1:2" ht="47.25" customHeight="1">
      <c r="B11" s="102"/>
    </row>
    <row r="12" spans="1:2" ht="47.25" customHeight="1">
      <c r="B12" s="102"/>
    </row>
    <row r="13" spans="1:2" ht="47.25" customHeight="1">
      <c r="B13" s="102"/>
    </row>
    <row r="14" spans="1:2" ht="18.75">
      <c r="B14" s="102"/>
    </row>
    <row r="15" spans="1:2" ht="18.75">
      <c r="B15" s="102"/>
    </row>
    <row r="16" spans="1:2" ht="18.75">
      <c r="B16" s="102"/>
    </row>
  </sheetData>
  <phoneticPr fontId="6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41"/>
    </sheetView>
  </sheetViews>
  <sheetFormatPr defaultColWidth="9" defaultRowHeight="13.5"/>
  <cols>
    <col min="1" max="1" width="39.875" customWidth="1"/>
    <col min="2" max="2" width="10.5" customWidth="1"/>
    <col min="3" max="3" width="39.25" customWidth="1"/>
    <col min="4" max="4" width="10.875" style="84" customWidth="1"/>
    <col min="5" max="5" width="31.25" customWidth="1"/>
    <col min="6" max="6" width="12.625" customWidth="1"/>
    <col min="7" max="7" width="12.75"/>
  </cols>
  <sheetData>
    <row r="1" spans="1:6" ht="13.5" customHeight="1">
      <c r="A1" s="85" t="s">
        <v>9</v>
      </c>
    </row>
    <row r="2" spans="1:6" ht="25.5" customHeight="1">
      <c r="A2" s="103" t="s">
        <v>10</v>
      </c>
      <c r="B2" s="103"/>
      <c r="C2" s="103"/>
      <c r="D2" s="104"/>
      <c r="E2" s="103"/>
      <c r="F2" s="103"/>
    </row>
    <row r="3" spans="1:6" ht="15.75" customHeight="1">
      <c r="A3" s="86" t="s">
        <v>11</v>
      </c>
      <c r="B3" s="87"/>
      <c r="C3" s="87"/>
      <c r="D3" s="88"/>
      <c r="E3" s="86"/>
      <c r="F3" s="89" t="s">
        <v>12</v>
      </c>
    </row>
    <row r="4" spans="1:6" ht="22.5" customHeight="1">
      <c r="A4" s="90" t="s">
        <v>13</v>
      </c>
      <c r="B4" s="90"/>
      <c r="C4" s="105" t="s">
        <v>14</v>
      </c>
      <c r="D4" s="106"/>
      <c r="E4" s="105"/>
      <c r="F4" s="105"/>
    </row>
    <row r="5" spans="1:6" ht="24.75" customHeight="1">
      <c r="A5" s="17" t="s">
        <v>15</v>
      </c>
      <c r="B5" s="17" t="s">
        <v>16</v>
      </c>
      <c r="C5" s="17" t="s">
        <v>17</v>
      </c>
      <c r="D5" s="91" t="s">
        <v>16</v>
      </c>
      <c r="E5" s="17" t="s">
        <v>18</v>
      </c>
      <c r="F5" s="17" t="s">
        <v>16</v>
      </c>
    </row>
    <row r="6" spans="1:6" s="1" customFormat="1" ht="20.100000000000001" customHeight="1">
      <c r="A6" s="46" t="s">
        <v>19</v>
      </c>
      <c r="B6" s="92">
        <v>53295.839999999997</v>
      </c>
      <c r="C6" s="43" t="s">
        <v>20</v>
      </c>
      <c r="D6" s="93">
        <v>0</v>
      </c>
      <c r="E6" s="46" t="s">
        <v>21</v>
      </c>
      <c r="F6" s="93">
        <v>50413.64</v>
      </c>
    </row>
    <row r="7" spans="1:6" s="1" customFormat="1" ht="20.100000000000001" customHeight="1">
      <c r="A7" s="48" t="s">
        <v>22</v>
      </c>
      <c r="B7" s="92">
        <v>53295.839999999997</v>
      </c>
      <c r="C7" s="43" t="s">
        <v>23</v>
      </c>
      <c r="D7" s="93">
        <v>0</v>
      </c>
      <c r="E7" s="47" t="s">
        <v>24</v>
      </c>
      <c r="F7" s="93">
        <v>44693.93</v>
      </c>
    </row>
    <row r="8" spans="1:6" s="1" customFormat="1" ht="20.100000000000001" customHeight="1">
      <c r="A8" s="48" t="s">
        <v>25</v>
      </c>
      <c r="B8" s="92">
        <v>51839.69</v>
      </c>
      <c r="C8" s="43" t="s">
        <v>26</v>
      </c>
      <c r="D8" s="93">
        <v>0</v>
      </c>
      <c r="E8" s="47" t="s">
        <v>27</v>
      </c>
      <c r="F8" s="93">
        <v>44650.400000000001</v>
      </c>
    </row>
    <row r="9" spans="1:6" s="1" customFormat="1" ht="20.100000000000001" customHeight="1">
      <c r="A9" s="94" t="s">
        <v>28</v>
      </c>
      <c r="B9" s="92">
        <v>0</v>
      </c>
      <c r="C9" s="43" t="s">
        <v>29</v>
      </c>
      <c r="D9" s="93">
        <v>0</v>
      </c>
      <c r="E9" s="49" t="s">
        <v>30</v>
      </c>
      <c r="F9" s="93">
        <v>43.53</v>
      </c>
    </row>
    <row r="10" spans="1:6" s="1" customFormat="1" ht="20.100000000000001" customHeight="1">
      <c r="A10" s="46" t="s">
        <v>31</v>
      </c>
      <c r="B10" s="92">
        <v>1349</v>
      </c>
      <c r="C10" s="43" t="s">
        <v>32</v>
      </c>
      <c r="D10" s="92">
        <v>61131.949149</v>
      </c>
      <c r="E10" s="47" t="s">
        <v>33</v>
      </c>
      <c r="F10" s="93">
        <v>5719.71</v>
      </c>
    </row>
    <row r="11" spans="1:6" s="1" customFormat="1" ht="20.100000000000001" customHeight="1">
      <c r="A11" s="46" t="s">
        <v>34</v>
      </c>
      <c r="B11" s="92">
        <v>0</v>
      </c>
      <c r="C11" s="43" t="s">
        <v>35</v>
      </c>
      <c r="D11" s="93">
        <v>0</v>
      </c>
      <c r="E11" s="47" t="s">
        <v>36</v>
      </c>
      <c r="F11" s="93">
        <v>5719.71</v>
      </c>
    </row>
    <row r="12" spans="1:6" s="1" customFormat="1" ht="20.100000000000001" customHeight="1">
      <c r="A12" s="46" t="s">
        <v>37</v>
      </c>
      <c r="B12" s="92">
        <v>107.15</v>
      </c>
      <c r="C12" s="43" t="s">
        <v>38</v>
      </c>
      <c r="D12" s="93">
        <v>0</v>
      </c>
      <c r="E12" s="46" t="s">
        <v>39</v>
      </c>
      <c r="F12" s="93">
        <v>10907.809848999999</v>
      </c>
    </row>
    <row r="13" spans="1:6" s="1" customFormat="1" ht="20.100000000000001" customHeight="1">
      <c r="A13" s="46" t="s">
        <v>40</v>
      </c>
      <c r="B13" s="92">
        <v>0</v>
      </c>
      <c r="C13" s="43" t="s">
        <v>41</v>
      </c>
      <c r="D13" s="93">
        <v>0</v>
      </c>
      <c r="E13" s="47" t="s">
        <v>42</v>
      </c>
      <c r="F13" s="93">
        <v>9733.8098489999993</v>
      </c>
    </row>
    <row r="14" spans="1:6" s="1" customFormat="1" ht="20.100000000000001" customHeight="1">
      <c r="A14" s="94" t="s">
        <v>43</v>
      </c>
      <c r="B14" s="92">
        <v>0</v>
      </c>
      <c r="C14" s="43" t="s">
        <v>44</v>
      </c>
      <c r="D14" s="93">
        <v>0</v>
      </c>
      <c r="E14" s="49" t="s">
        <v>45</v>
      </c>
      <c r="F14" s="93">
        <v>8987.8098489999993</v>
      </c>
    </row>
    <row r="15" spans="1:6" s="1" customFormat="1" ht="20.100000000000001" customHeight="1">
      <c r="A15" s="46" t="s">
        <v>46</v>
      </c>
      <c r="B15" s="92">
        <v>2222.15</v>
      </c>
      <c r="C15" s="43" t="s">
        <v>47</v>
      </c>
      <c r="D15" s="93">
        <v>0</v>
      </c>
      <c r="E15" s="49" t="s">
        <v>48</v>
      </c>
      <c r="F15" s="93">
        <v>346</v>
      </c>
    </row>
    <row r="16" spans="1:6" s="1" customFormat="1" ht="20.100000000000001" customHeight="1">
      <c r="A16" s="46" t="s">
        <v>49</v>
      </c>
      <c r="B16" s="92">
        <v>0</v>
      </c>
      <c r="C16" s="43" t="s">
        <v>50</v>
      </c>
      <c r="D16" s="92">
        <v>164.70070000000001</v>
      </c>
      <c r="E16" s="49" t="s">
        <v>51</v>
      </c>
      <c r="F16" s="93">
        <v>0</v>
      </c>
    </row>
    <row r="17" spans="1:6" s="1" customFormat="1" ht="20.100000000000001" customHeight="1">
      <c r="A17" s="46" t="s">
        <v>52</v>
      </c>
      <c r="B17" s="92">
        <v>2222.15</v>
      </c>
      <c r="C17" s="43" t="s">
        <v>53</v>
      </c>
      <c r="D17" s="93">
        <v>0</v>
      </c>
      <c r="E17" s="49" t="s">
        <v>54</v>
      </c>
      <c r="F17" s="93">
        <v>400</v>
      </c>
    </row>
    <row r="18" spans="1:6" s="1" customFormat="1" ht="20.100000000000001" customHeight="1">
      <c r="A18" s="46" t="s">
        <v>55</v>
      </c>
      <c r="B18" s="92">
        <v>2206.8000000000002</v>
      </c>
      <c r="C18" s="43" t="s">
        <v>56</v>
      </c>
      <c r="D18" s="93">
        <v>0</v>
      </c>
      <c r="E18" s="47" t="s">
        <v>57</v>
      </c>
      <c r="F18" s="93">
        <v>1174</v>
      </c>
    </row>
    <row r="19" spans="1:6" s="1" customFormat="1" ht="20.100000000000001" customHeight="1">
      <c r="A19" s="46" t="s">
        <v>58</v>
      </c>
      <c r="B19" s="92">
        <v>2206.8000000000002</v>
      </c>
      <c r="C19" s="43" t="s">
        <v>59</v>
      </c>
      <c r="D19" s="93">
        <v>0</v>
      </c>
      <c r="E19" s="46" t="s">
        <v>60</v>
      </c>
      <c r="F19" s="93">
        <v>0</v>
      </c>
    </row>
    <row r="20" spans="1:6" s="1" customFormat="1" ht="20.100000000000001" customHeight="1">
      <c r="A20" s="46" t="s">
        <v>61</v>
      </c>
      <c r="B20" s="92">
        <v>0</v>
      </c>
      <c r="C20" s="43" t="s">
        <v>62</v>
      </c>
      <c r="D20" s="93">
        <v>0</v>
      </c>
      <c r="E20" s="46" t="s">
        <v>63</v>
      </c>
      <c r="F20" s="93">
        <v>0</v>
      </c>
    </row>
    <row r="21" spans="1:6" s="1" customFormat="1" ht="20.100000000000001" customHeight="1">
      <c r="A21" s="46" t="s">
        <v>64</v>
      </c>
      <c r="B21" s="92">
        <v>0</v>
      </c>
      <c r="C21" s="43" t="s">
        <v>65</v>
      </c>
      <c r="D21" s="93">
        <v>0</v>
      </c>
      <c r="E21" s="46" t="s">
        <v>66</v>
      </c>
      <c r="F21" s="93"/>
    </row>
    <row r="22" spans="1:6" s="1" customFormat="1" ht="20.100000000000001" customHeight="1">
      <c r="A22" s="46" t="s">
        <v>67</v>
      </c>
      <c r="B22" s="92">
        <v>0</v>
      </c>
      <c r="C22" s="43" t="s">
        <v>68</v>
      </c>
      <c r="D22" s="93">
        <v>0</v>
      </c>
      <c r="E22" s="46"/>
      <c r="F22" s="93"/>
    </row>
    <row r="23" spans="1:6" s="1" customFormat="1" ht="20.100000000000001" customHeight="1">
      <c r="A23" s="46" t="s">
        <v>69</v>
      </c>
      <c r="B23" s="95">
        <v>0</v>
      </c>
      <c r="C23" s="43" t="s">
        <v>70</v>
      </c>
      <c r="D23" s="93">
        <v>0</v>
      </c>
      <c r="E23" s="1" t="s">
        <v>71</v>
      </c>
      <c r="F23" s="93"/>
    </row>
    <row r="24" spans="1:6" s="1" customFormat="1" ht="20.100000000000001" customHeight="1">
      <c r="A24" s="46"/>
      <c r="B24" s="18"/>
      <c r="C24" s="43" t="s">
        <v>72</v>
      </c>
      <c r="D24" s="93">
        <v>0</v>
      </c>
      <c r="E24" s="46" t="s">
        <v>73</v>
      </c>
      <c r="F24" s="93">
        <v>61321.449848999997</v>
      </c>
    </row>
    <row r="25" spans="1:6" s="1" customFormat="1" ht="20.100000000000001" customHeight="1">
      <c r="A25" s="46"/>
      <c r="B25" s="18"/>
      <c r="C25" s="43" t="s">
        <v>74</v>
      </c>
      <c r="D25" s="93">
        <v>0</v>
      </c>
      <c r="E25" s="51" t="s">
        <v>75</v>
      </c>
      <c r="F25" s="93">
        <v>44650.400000000001</v>
      </c>
    </row>
    <row r="26" spans="1:6" s="1" customFormat="1" ht="20.100000000000001" customHeight="1">
      <c r="A26" s="96"/>
      <c r="B26" s="18"/>
      <c r="C26" s="43" t="s">
        <v>76</v>
      </c>
      <c r="D26" s="92">
        <v>4.8</v>
      </c>
      <c r="E26" s="51" t="s">
        <v>77</v>
      </c>
      <c r="F26" s="93">
        <f>8979.97+1311.516839+184.7007</f>
        <v>10476.187539</v>
      </c>
    </row>
    <row r="27" spans="1:6" s="1" customFormat="1" ht="20.100000000000001" customHeight="1">
      <c r="A27" s="96"/>
      <c r="B27" s="18"/>
      <c r="C27" s="43" t="s">
        <v>78</v>
      </c>
      <c r="D27" s="93">
        <v>0</v>
      </c>
      <c r="E27" s="51" t="s">
        <v>79</v>
      </c>
      <c r="F27" s="93">
        <v>370.53</v>
      </c>
    </row>
    <row r="28" spans="1:6" s="1" customFormat="1" ht="20.100000000000001" customHeight="1">
      <c r="A28" s="46"/>
      <c r="B28" s="92"/>
      <c r="C28" s="43" t="s">
        <v>80</v>
      </c>
      <c r="D28" s="92">
        <v>20</v>
      </c>
      <c r="E28" s="51" t="s">
        <v>81</v>
      </c>
      <c r="F28" s="93">
        <v>0</v>
      </c>
    </row>
    <row r="29" spans="1:6" s="1" customFormat="1" ht="20.100000000000001" customHeight="1">
      <c r="A29" s="46"/>
      <c r="B29" s="92"/>
      <c r="C29" s="43" t="s">
        <v>82</v>
      </c>
      <c r="D29" s="93">
        <v>0</v>
      </c>
      <c r="E29" s="51" t="s">
        <v>83</v>
      </c>
      <c r="F29" s="93">
        <f>2957.48+2100.44231</f>
        <v>5057.9223099999999</v>
      </c>
    </row>
    <row r="30" spans="1:6" s="1" customFormat="1" ht="20.100000000000001" customHeight="1">
      <c r="A30" s="46"/>
      <c r="B30" s="92"/>
      <c r="C30" s="43" t="s">
        <v>84</v>
      </c>
      <c r="D30" s="93">
        <v>0</v>
      </c>
      <c r="E30" s="51" t="s">
        <v>85</v>
      </c>
      <c r="F30" s="93">
        <v>766.41</v>
      </c>
    </row>
    <row r="31" spans="1:6" s="1" customFormat="1" ht="20.100000000000001" customHeight="1">
      <c r="A31" s="46"/>
      <c r="B31" s="92"/>
      <c r="C31" s="43" t="s">
        <v>86</v>
      </c>
      <c r="D31" s="93">
        <v>0</v>
      </c>
      <c r="E31" s="51" t="s">
        <v>87</v>
      </c>
      <c r="F31" s="93">
        <v>0</v>
      </c>
    </row>
    <row r="32" spans="1:6" s="1" customFormat="1" ht="20.100000000000001" customHeight="1">
      <c r="A32" s="46"/>
      <c r="B32" s="92"/>
      <c r="C32" s="43" t="s">
        <v>88</v>
      </c>
      <c r="D32" s="93">
        <v>0</v>
      </c>
      <c r="E32" s="51" t="s">
        <v>89</v>
      </c>
      <c r="F32" s="93">
        <v>0</v>
      </c>
    </row>
    <row r="33" spans="1:6" s="1" customFormat="1" ht="20.100000000000001" customHeight="1">
      <c r="A33" s="46"/>
      <c r="B33" s="92"/>
      <c r="C33" s="43" t="s">
        <v>90</v>
      </c>
      <c r="D33" s="93">
        <v>0</v>
      </c>
      <c r="E33" s="51" t="s">
        <v>91</v>
      </c>
      <c r="F33" s="93">
        <v>0</v>
      </c>
    </row>
    <row r="34" spans="1:6" s="1" customFormat="1" ht="20.100000000000001" customHeight="1">
      <c r="A34" s="46"/>
      <c r="B34" s="92"/>
      <c r="C34" s="43"/>
      <c r="D34" s="93"/>
      <c r="E34" s="51" t="s">
        <v>92</v>
      </c>
      <c r="F34" s="93">
        <v>0</v>
      </c>
    </row>
    <row r="35" spans="1:6" ht="20.100000000000001" customHeight="1">
      <c r="A35" s="46"/>
      <c r="B35" s="92"/>
      <c r="C35" s="43"/>
      <c r="D35" s="93"/>
      <c r="E35" s="46"/>
      <c r="F35" s="93"/>
    </row>
    <row r="36" spans="1:6" s="1" customFormat="1" ht="20.100000000000001" customHeight="1">
      <c r="A36" s="17" t="s">
        <v>93</v>
      </c>
      <c r="B36" s="92">
        <v>57724.79</v>
      </c>
      <c r="C36" s="17" t="s">
        <v>94</v>
      </c>
      <c r="D36" s="92">
        <v>61321.449848999997</v>
      </c>
      <c r="E36" s="17" t="s">
        <v>94</v>
      </c>
      <c r="F36" s="93">
        <v>61321.449848999997</v>
      </c>
    </row>
    <row r="37" spans="1:6" s="1" customFormat="1" ht="20.100000000000001" customHeight="1">
      <c r="A37" s="46" t="s">
        <v>95</v>
      </c>
      <c r="B37" s="92"/>
      <c r="C37" s="17" t="s">
        <v>96</v>
      </c>
      <c r="D37" s="93">
        <v>0</v>
      </c>
      <c r="E37" s="17" t="s">
        <v>96</v>
      </c>
      <c r="F37" s="93">
        <v>-7.2759576141834202E-12</v>
      </c>
    </row>
    <row r="38" spans="1:6" s="1" customFormat="1" ht="20.100000000000001" customHeight="1">
      <c r="A38" s="46" t="s">
        <v>97</v>
      </c>
      <c r="B38" s="92">
        <v>3596.6598490000001</v>
      </c>
      <c r="C38" s="43"/>
      <c r="D38" s="93"/>
      <c r="E38" s="48"/>
      <c r="F38" s="97"/>
    </row>
    <row r="39" spans="1:6" s="1" customFormat="1" ht="20.100000000000001" customHeight="1">
      <c r="A39" s="94" t="s">
        <v>98</v>
      </c>
      <c r="B39" s="92">
        <v>3596.6598490000001</v>
      </c>
      <c r="C39" s="43"/>
      <c r="D39" s="93"/>
      <c r="E39" s="43"/>
      <c r="F39" s="93"/>
    </row>
    <row r="40" spans="1:6" s="1" customFormat="1" ht="20.100000000000001" customHeight="1">
      <c r="A40" s="94" t="s">
        <v>99</v>
      </c>
      <c r="B40" s="92">
        <v>0</v>
      </c>
      <c r="C40" s="94"/>
      <c r="D40" s="98"/>
      <c r="E40" s="94"/>
      <c r="F40" s="98"/>
    </row>
    <row r="41" spans="1:6" s="1" customFormat="1" ht="20.100000000000001" customHeight="1">
      <c r="A41" s="17" t="s">
        <v>100</v>
      </c>
      <c r="B41" s="92">
        <v>61321.449848999997</v>
      </c>
      <c r="C41" s="17" t="s">
        <v>101</v>
      </c>
      <c r="D41" s="92">
        <v>61321.449848999997</v>
      </c>
      <c r="E41" s="17" t="s">
        <v>101</v>
      </c>
      <c r="F41" s="93">
        <v>61321.449848999997</v>
      </c>
    </row>
    <row r="42" spans="1:6" ht="13.5" customHeight="1"/>
    <row r="43" spans="1:6" ht="13.5" customHeight="1"/>
    <row r="44" spans="1:6" ht="13.5" customHeight="1"/>
  </sheetData>
  <sheetProtection formatCells="0" formatColumns="0" formatRows="0"/>
  <mergeCells count="2">
    <mergeCell ref="A2:F2"/>
    <mergeCell ref="C4:F4"/>
  </mergeCells>
  <phoneticPr fontId="6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6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showGridLines="0" showZeros="0" topLeftCell="A31" workbookViewId="0">
      <selection sqref="A1:Y44"/>
    </sheetView>
  </sheetViews>
  <sheetFormatPr defaultColWidth="9" defaultRowHeight="13.5"/>
  <cols>
    <col min="1" max="1" width="7.75" customWidth="1"/>
    <col min="2" max="2" width="17.5" style="66" customWidth="1"/>
    <col min="3" max="3" width="10.625" customWidth="1"/>
    <col min="4" max="4" width="7.125" style="67" customWidth="1"/>
    <col min="5" max="5" width="8.125" customWidth="1"/>
    <col min="6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6" width="5.875" customWidth="1"/>
    <col min="17" max="17" width="7.125" customWidth="1"/>
    <col min="18" max="18" width="6.75" customWidth="1"/>
    <col min="19" max="19" width="7.125" customWidth="1"/>
    <col min="20" max="20" width="7.75" customWidth="1"/>
    <col min="21" max="21" width="7" customWidth="1"/>
    <col min="22" max="22" width="5.5" customWidth="1"/>
    <col min="23" max="23" width="5.625" customWidth="1"/>
    <col min="24" max="25" width="5.875" customWidth="1"/>
  </cols>
  <sheetData>
    <row r="1" spans="1:25" ht="13.5" customHeight="1">
      <c r="A1" s="68" t="s">
        <v>102</v>
      </c>
      <c r="B1" s="69"/>
      <c r="C1" s="70"/>
      <c r="D1" s="7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25.5" customHeight="1">
      <c r="A2" s="107" t="s">
        <v>103</v>
      </c>
      <c r="B2" s="108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8.75" customHeight="1">
      <c r="A3" s="109" t="s">
        <v>11</v>
      </c>
      <c r="B3" s="110"/>
      <c r="C3" s="72"/>
      <c r="D3" s="73"/>
      <c r="E3" s="74"/>
      <c r="F3" s="74"/>
      <c r="G3" s="7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 t="s">
        <v>12</v>
      </c>
    </row>
    <row r="4" spans="1:25" ht="20.100000000000001" customHeight="1">
      <c r="A4" s="119" t="s">
        <v>104</v>
      </c>
      <c r="B4" s="120" t="s">
        <v>105</v>
      </c>
      <c r="C4" s="123" t="s">
        <v>106</v>
      </c>
      <c r="D4" s="111" t="s">
        <v>107</v>
      </c>
      <c r="E4" s="112"/>
      <c r="F4" s="113"/>
      <c r="G4" s="115" t="s">
        <v>108</v>
      </c>
      <c r="H4" s="112" t="s">
        <v>109</v>
      </c>
      <c r="I4" s="112"/>
      <c r="J4" s="114"/>
      <c r="K4" s="114"/>
      <c r="L4" s="114"/>
      <c r="M4" s="114"/>
      <c r="N4" s="114"/>
      <c r="O4" s="114"/>
      <c r="P4" s="113"/>
      <c r="Q4" s="115" t="s">
        <v>110</v>
      </c>
      <c r="R4" s="116"/>
      <c r="S4" s="117"/>
      <c r="T4" s="115" t="s">
        <v>111</v>
      </c>
      <c r="U4" s="116"/>
      <c r="V4" s="117"/>
      <c r="W4" s="115" t="s">
        <v>112</v>
      </c>
      <c r="X4" s="115" t="s">
        <v>113</v>
      </c>
      <c r="Y4" s="114" t="s">
        <v>114</v>
      </c>
    </row>
    <row r="5" spans="1:25" ht="16.350000000000001" customHeight="1">
      <c r="A5" s="119"/>
      <c r="B5" s="121"/>
      <c r="C5" s="123"/>
      <c r="D5" s="124" t="s">
        <v>115</v>
      </c>
      <c r="E5" s="112" t="s">
        <v>116</v>
      </c>
      <c r="F5" s="127" t="s">
        <v>117</v>
      </c>
      <c r="G5" s="115"/>
      <c r="H5" s="112" t="s">
        <v>115</v>
      </c>
      <c r="I5" s="113" t="s">
        <v>118</v>
      </c>
      <c r="J5" s="118"/>
      <c r="K5" s="118"/>
      <c r="L5" s="118"/>
      <c r="M5" s="118"/>
      <c r="N5" s="118"/>
      <c r="O5" s="111"/>
      <c r="P5" s="112" t="s">
        <v>119</v>
      </c>
      <c r="Q5" s="112" t="s">
        <v>115</v>
      </c>
      <c r="R5" s="112" t="s">
        <v>120</v>
      </c>
      <c r="S5" s="129" t="s">
        <v>121</v>
      </c>
      <c r="T5" s="112" t="s">
        <v>115</v>
      </c>
      <c r="U5" s="112" t="s">
        <v>122</v>
      </c>
      <c r="V5" s="112" t="s">
        <v>123</v>
      </c>
      <c r="W5" s="115"/>
      <c r="X5" s="115"/>
      <c r="Y5" s="114"/>
    </row>
    <row r="6" spans="1:25" ht="48" customHeight="1">
      <c r="A6" s="119"/>
      <c r="B6" s="122"/>
      <c r="C6" s="123"/>
      <c r="D6" s="125"/>
      <c r="E6" s="126"/>
      <c r="F6" s="128"/>
      <c r="G6" s="115"/>
      <c r="H6" s="126"/>
      <c r="I6" s="82" t="s">
        <v>124</v>
      </c>
      <c r="J6" s="81" t="s">
        <v>125</v>
      </c>
      <c r="K6" s="83" t="s">
        <v>126</v>
      </c>
      <c r="L6" s="83" t="s">
        <v>127</v>
      </c>
      <c r="M6" s="83" t="s">
        <v>128</v>
      </c>
      <c r="N6" s="83" t="s">
        <v>129</v>
      </c>
      <c r="O6" s="83" t="s">
        <v>130</v>
      </c>
      <c r="P6" s="126"/>
      <c r="Q6" s="126"/>
      <c r="R6" s="126"/>
      <c r="S6" s="130"/>
      <c r="T6" s="126"/>
      <c r="U6" s="126"/>
      <c r="V6" s="126"/>
      <c r="W6" s="115"/>
      <c r="X6" s="115"/>
      <c r="Y6" s="114"/>
    </row>
    <row r="7" spans="1:25" ht="21.95" customHeight="1">
      <c r="A7" s="75">
        <v>301001</v>
      </c>
      <c r="B7" s="76" t="s">
        <v>131</v>
      </c>
      <c r="C7" s="77">
        <v>1</v>
      </c>
      <c r="D7" s="78">
        <v>2</v>
      </c>
      <c r="E7" s="77">
        <v>3</v>
      </c>
      <c r="F7" s="78">
        <v>4</v>
      </c>
      <c r="G7" s="77">
        <v>5</v>
      </c>
      <c r="H7" s="78">
        <v>6</v>
      </c>
      <c r="I7" s="77">
        <v>7</v>
      </c>
      <c r="J7" s="78">
        <v>8</v>
      </c>
      <c r="K7" s="77">
        <v>9</v>
      </c>
      <c r="L7" s="78">
        <v>10</v>
      </c>
      <c r="M7" s="77">
        <v>11</v>
      </c>
      <c r="N7" s="78">
        <v>12</v>
      </c>
      <c r="O7" s="77">
        <v>13</v>
      </c>
      <c r="P7" s="78">
        <v>14</v>
      </c>
      <c r="Q7" s="77">
        <v>15</v>
      </c>
      <c r="R7" s="78">
        <v>16</v>
      </c>
      <c r="S7" s="77">
        <v>17</v>
      </c>
      <c r="T7" s="78">
        <v>18</v>
      </c>
      <c r="U7" s="77">
        <v>19</v>
      </c>
      <c r="V7" s="78">
        <v>20</v>
      </c>
      <c r="W7" s="77">
        <v>21</v>
      </c>
      <c r="X7" s="78">
        <v>22</v>
      </c>
      <c r="Y7" s="77">
        <v>23</v>
      </c>
    </row>
    <row r="8" spans="1:25" s="1" customFormat="1" ht="30" customHeight="1">
      <c r="A8" s="58"/>
      <c r="B8" s="79" t="s">
        <v>115</v>
      </c>
      <c r="C8" s="28">
        <f>57724.79+3596.66</f>
        <v>61321.45</v>
      </c>
      <c r="D8" s="80">
        <v>3596.66</v>
      </c>
      <c r="E8" s="80">
        <v>3596.66</v>
      </c>
      <c r="F8" s="28">
        <v>0</v>
      </c>
      <c r="G8" s="28">
        <v>0</v>
      </c>
      <c r="H8" s="28">
        <v>53295.839999999997</v>
      </c>
      <c r="I8" s="28">
        <v>53295.839999999997</v>
      </c>
      <c r="J8" s="28">
        <v>51839.69</v>
      </c>
      <c r="K8" s="28">
        <v>0</v>
      </c>
      <c r="L8" s="28">
        <v>1349</v>
      </c>
      <c r="M8" s="28">
        <v>0</v>
      </c>
      <c r="N8" s="28">
        <v>107.15</v>
      </c>
      <c r="O8" s="28">
        <v>0</v>
      </c>
      <c r="P8" s="28">
        <v>0</v>
      </c>
      <c r="Q8" s="28">
        <v>2222.15</v>
      </c>
      <c r="R8" s="28">
        <v>0</v>
      </c>
      <c r="S8" s="28">
        <v>2222.15</v>
      </c>
      <c r="T8" s="28">
        <v>2206.8000000000002</v>
      </c>
      <c r="U8" s="28">
        <v>2206.8000000000002</v>
      </c>
      <c r="V8" s="28">
        <v>0</v>
      </c>
      <c r="W8" s="28">
        <v>0</v>
      </c>
      <c r="X8" s="28">
        <v>0</v>
      </c>
      <c r="Y8" s="28">
        <v>0</v>
      </c>
    </row>
    <row r="9" spans="1:25" ht="30" customHeight="1">
      <c r="A9" s="58"/>
      <c r="B9" s="79" t="s">
        <v>132</v>
      </c>
      <c r="C9" s="28">
        <f>57724.79+D9</f>
        <v>61321.45</v>
      </c>
      <c r="D9" s="80">
        <v>3596.66</v>
      </c>
      <c r="E9" s="80">
        <v>3596.66</v>
      </c>
      <c r="F9" s="28">
        <v>0</v>
      </c>
      <c r="G9" s="28">
        <v>0</v>
      </c>
      <c r="H9" s="28">
        <v>53295.839999999997</v>
      </c>
      <c r="I9" s="28">
        <v>53295.839999999997</v>
      </c>
      <c r="J9" s="28">
        <v>51839.69</v>
      </c>
      <c r="K9" s="28">
        <v>0</v>
      </c>
      <c r="L9" s="28">
        <v>1349</v>
      </c>
      <c r="M9" s="28">
        <v>0</v>
      </c>
      <c r="N9" s="28">
        <v>107.15</v>
      </c>
      <c r="O9" s="28">
        <v>0</v>
      </c>
      <c r="P9" s="28">
        <v>0</v>
      </c>
      <c r="Q9" s="28">
        <v>2222.15</v>
      </c>
      <c r="R9" s="28">
        <v>0</v>
      </c>
      <c r="S9" s="28">
        <v>2222.15</v>
      </c>
      <c r="T9" s="28">
        <v>2206.8000000000002</v>
      </c>
      <c r="U9" s="28">
        <v>2206.8000000000002</v>
      </c>
      <c r="V9" s="28">
        <v>0</v>
      </c>
      <c r="W9" s="28">
        <v>0</v>
      </c>
      <c r="X9" s="28">
        <v>0</v>
      </c>
      <c r="Y9" s="28">
        <v>0</v>
      </c>
    </row>
    <row r="10" spans="1:25" ht="30" customHeight="1">
      <c r="A10" s="58" t="s">
        <v>133</v>
      </c>
      <c r="B10" s="79" t="s">
        <v>134</v>
      </c>
      <c r="C10" s="28">
        <f>57724.79+D10</f>
        <v>61321.449848999997</v>
      </c>
      <c r="D10" s="80">
        <f>SUM(D11:D44)</f>
        <v>3596.6598490000001</v>
      </c>
      <c r="E10" s="28">
        <f>SUM(E11:E44)</f>
        <v>3596.6598490000001</v>
      </c>
      <c r="F10" s="28">
        <v>0</v>
      </c>
      <c r="G10" s="28">
        <v>0</v>
      </c>
      <c r="H10" s="28">
        <v>53295.839999999997</v>
      </c>
      <c r="I10" s="28">
        <v>53295.839999999997</v>
      </c>
      <c r="J10" s="28">
        <v>51839.69</v>
      </c>
      <c r="K10" s="28">
        <v>0</v>
      </c>
      <c r="L10" s="28">
        <v>1349</v>
      </c>
      <c r="M10" s="28">
        <v>0</v>
      </c>
      <c r="N10" s="28">
        <v>107.15</v>
      </c>
      <c r="O10" s="28">
        <v>0</v>
      </c>
      <c r="P10" s="28">
        <v>0</v>
      </c>
      <c r="Q10" s="28">
        <v>2222.15</v>
      </c>
      <c r="R10" s="28">
        <v>0</v>
      </c>
      <c r="S10" s="28">
        <v>2222.15</v>
      </c>
      <c r="T10" s="28">
        <v>2206.8000000000002</v>
      </c>
      <c r="U10" s="28">
        <v>2206.8000000000002</v>
      </c>
      <c r="V10" s="28">
        <v>0</v>
      </c>
      <c r="W10" s="28">
        <v>0</v>
      </c>
      <c r="X10" s="28">
        <v>0</v>
      </c>
      <c r="Y10" s="28">
        <v>0</v>
      </c>
    </row>
    <row r="11" spans="1:25" ht="30" customHeight="1">
      <c r="A11" s="58" t="s">
        <v>135</v>
      </c>
      <c r="B11" s="79" t="s">
        <v>136</v>
      </c>
      <c r="C11" s="28">
        <v>2955.373067</v>
      </c>
      <c r="D11" s="80">
        <v>556.09306700000002</v>
      </c>
      <c r="E11" s="28">
        <v>556.09306700000002</v>
      </c>
      <c r="F11" s="28">
        <v>0</v>
      </c>
      <c r="G11" s="28">
        <v>0</v>
      </c>
      <c r="H11" s="28">
        <v>2098.2800000000002</v>
      </c>
      <c r="I11" s="28">
        <v>2098.2800000000002</v>
      </c>
      <c r="J11" s="28">
        <v>2033.28</v>
      </c>
      <c r="K11" s="28">
        <v>0</v>
      </c>
      <c r="L11" s="28">
        <v>65</v>
      </c>
      <c r="M11" s="28">
        <v>0</v>
      </c>
      <c r="N11" s="28">
        <v>0</v>
      </c>
      <c r="O11" s="28">
        <v>0</v>
      </c>
      <c r="P11" s="28">
        <v>0</v>
      </c>
      <c r="Q11" s="28">
        <v>301</v>
      </c>
      <c r="R11" s="28">
        <v>0</v>
      </c>
      <c r="S11" s="28">
        <v>301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</row>
    <row r="12" spans="1:25" ht="30" customHeight="1">
      <c r="A12" s="58" t="s">
        <v>137</v>
      </c>
      <c r="B12" s="79" t="s">
        <v>138</v>
      </c>
      <c r="C12" s="28">
        <v>493.73</v>
      </c>
      <c r="D12" s="80">
        <v>100</v>
      </c>
      <c r="E12" s="28">
        <v>100</v>
      </c>
      <c r="F12" s="28">
        <v>0</v>
      </c>
      <c r="G12" s="28">
        <v>0</v>
      </c>
      <c r="H12" s="28">
        <v>393.73</v>
      </c>
      <c r="I12" s="28">
        <v>393.73</v>
      </c>
      <c r="J12" s="28">
        <v>163.72999999999999</v>
      </c>
      <c r="K12" s="28">
        <v>0</v>
      </c>
      <c r="L12" s="28">
        <v>230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</row>
    <row r="13" spans="1:25" ht="30" customHeight="1">
      <c r="A13" s="58" t="s">
        <v>139</v>
      </c>
      <c r="B13" s="79" t="s">
        <v>140</v>
      </c>
      <c r="C13" s="28">
        <v>568.36</v>
      </c>
      <c r="D13" s="80">
        <v>0</v>
      </c>
      <c r="E13" s="28">
        <v>0</v>
      </c>
      <c r="F13" s="28">
        <v>0</v>
      </c>
      <c r="G13" s="28">
        <v>0</v>
      </c>
      <c r="H13" s="28">
        <v>568.36</v>
      </c>
      <c r="I13" s="28">
        <v>568.36</v>
      </c>
      <c r="J13" s="28">
        <v>568.36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</row>
    <row r="14" spans="1:25" ht="30" customHeight="1">
      <c r="A14" s="58" t="s">
        <v>141</v>
      </c>
      <c r="B14" s="79" t="s">
        <v>142</v>
      </c>
      <c r="C14" s="28">
        <v>165.44</v>
      </c>
      <c r="D14" s="80">
        <v>0</v>
      </c>
      <c r="E14" s="28">
        <v>0</v>
      </c>
      <c r="F14" s="28">
        <v>0</v>
      </c>
      <c r="G14" s="28">
        <v>0</v>
      </c>
      <c r="H14" s="28">
        <v>165.44</v>
      </c>
      <c r="I14" s="28">
        <v>165.44</v>
      </c>
      <c r="J14" s="28">
        <v>147.44</v>
      </c>
      <c r="K14" s="28">
        <v>0</v>
      </c>
      <c r="L14" s="28">
        <v>18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</row>
    <row r="15" spans="1:25" ht="30" customHeight="1">
      <c r="A15" s="58" t="s">
        <v>143</v>
      </c>
      <c r="B15" s="79" t="s">
        <v>144</v>
      </c>
      <c r="C15" s="28">
        <v>59.88</v>
      </c>
      <c r="D15" s="80">
        <v>0</v>
      </c>
      <c r="E15" s="28">
        <v>0</v>
      </c>
      <c r="F15" s="28">
        <v>0</v>
      </c>
      <c r="G15" s="28">
        <v>0</v>
      </c>
      <c r="H15" s="28">
        <v>59.88</v>
      </c>
      <c r="I15" s="28">
        <v>59.88</v>
      </c>
      <c r="J15" s="28">
        <v>59.88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</row>
    <row r="16" spans="1:25" ht="30" customHeight="1">
      <c r="A16" s="58" t="s">
        <v>145</v>
      </c>
      <c r="B16" s="79" t="s">
        <v>146</v>
      </c>
      <c r="C16" s="28">
        <v>100.31</v>
      </c>
      <c r="D16" s="80">
        <v>0</v>
      </c>
      <c r="E16" s="28">
        <v>0</v>
      </c>
      <c r="F16" s="28">
        <v>0</v>
      </c>
      <c r="G16" s="28">
        <v>0</v>
      </c>
      <c r="H16" s="28">
        <v>100.31</v>
      </c>
      <c r="I16" s="28">
        <v>100.31</v>
      </c>
      <c r="J16" s="28">
        <v>100.31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</row>
    <row r="17" spans="1:25" ht="30" customHeight="1">
      <c r="A17" s="58" t="s">
        <v>147</v>
      </c>
      <c r="B17" s="79" t="s">
        <v>148</v>
      </c>
      <c r="C17" s="28">
        <v>89.16</v>
      </c>
      <c r="D17" s="80">
        <v>0</v>
      </c>
      <c r="E17" s="28">
        <v>0</v>
      </c>
      <c r="F17" s="28">
        <v>0</v>
      </c>
      <c r="G17" s="28">
        <v>0</v>
      </c>
      <c r="H17" s="28">
        <v>89.16</v>
      </c>
      <c r="I17" s="28">
        <v>89.16</v>
      </c>
      <c r="J17" s="28">
        <v>89.16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</row>
    <row r="18" spans="1:25" ht="30" customHeight="1">
      <c r="A18" s="58" t="s">
        <v>149</v>
      </c>
      <c r="B18" s="79" t="s">
        <v>150</v>
      </c>
      <c r="C18" s="28">
        <v>547.02697699999999</v>
      </c>
      <c r="D18" s="80">
        <v>347.516977</v>
      </c>
      <c r="E18" s="28">
        <v>347.516977</v>
      </c>
      <c r="F18" s="28">
        <v>0</v>
      </c>
      <c r="G18" s="28">
        <v>0</v>
      </c>
      <c r="H18" s="28">
        <v>199.51</v>
      </c>
      <c r="I18" s="28">
        <v>199.51</v>
      </c>
      <c r="J18" s="28">
        <v>179.51</v>
      </c>
      <c r="K18" s="28">
        <v>0</v>
      </c>
      <c r="L18" s="28">
        <v>0</v>
      </c>
      <c r="M18" s="28">
        <v>0</v>
      </c>
      <c r="N18" s="28">
        <v>20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</row>
    <row r="19" spans="1:25" ht="30" customHeight="1">
      <c r="A19" s="58" t="s">
        <v>151</v>
      </c>
      <c r="B19" s="79" t="s">
        <v>152</v>
      </c>
      <c r="C19" s="28">
        <v>1544.8020429999999</v>
      </c>
      <c r="D19" s="80">
        <v>108.172043</v>
      </c>
      <c r="E19" s="28">
        <v>108.172043</v>
      </c>
      <c r="F19" s="28">
        <v>0</v>
      </c>
      <c r="G19" s="28">
        <v>0</v>
      </c>
      <c r="H19" s="28">
        <v>1436.63</v>
      </c>
      <c r="I19" s="28">
        <v>1436.63</v>
      </c>
      <c r="J19" s="28">
        <v>1073.6300000000001</v>
      </c>
      <c r="K19" s="28">
        <v>0</v>
      </c>
      <c r="L19" s="28">
        <v>363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</row>
    <row r="20" spans="1:25" ht="30" customHeight="1">
      <c r="A20" s="58" t="s">
        <v>153</v>
      </c>
      <c r="B20" s="79" t="s">
        <v>154</v>
      </c>
      <c r="C20" s="28">
        <v>1395.1097319999999</v>
      </c>
      <c r="D20" s="80">
        <v>168.089732</v>
      </c>
      <c r="E20" s="28">
        <v>168.089732</v>
      </c>
      <c r="F20" s="28">
        <v>0</v>
      </c>
      <c r="G20" s="28">
        <v>0</v>
      </c>
      <c r="H20" s="28">
        <v>1227.02</v>
      </c>
      <c r="I20" s="28">
        <v>1227.02</v>
      </c>
      <c r="J20" s="28">
        <v>947.02</v>
      </c>
      <c r="K20" s="28">
        <v>0</v>
      </c>
      <c r="L20" s="28">
        <v>280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</row>
    <row r="21" spans="1:25" ht="30" customHeight="1">
      <c r="A21" s="58" t="s">
        <v>155</v>
      </c>
      <c r="B21" s="79" t="s">
        <v>156</v>
      </c>
      <c r="C21" s="28">
        <v>3116.8049999999998</v>
      </c>
      <c r="D21" s="80">
        <v>171.44499999999999</v>
      </c>
      <c r="E21" s="28">
        <v>171.44499999999999</v>
      </c>
      <c r="F21" s="28">
        <v>0</v>
      </c>
      <c r="G21" s="28">
        <v>0</v>
      </c>
      <c r="H21" s="28">
        <v>2744.38</v>
      </c>
      <c r="I21" s="28">
        <v>2744.38</v>
      </c>
      <c r="J21" s="28">
        <v>2744.38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200.98</v>
      </c>
      <c r="R21" s="28">
        <v>0</v>
      </c>
      <c r="S21" s="28">
        <v>200.98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1:25" ht="30" customHeight="1">
      <c r="A22" s="58" t="s">
        <v>157</v>
      </c>
      <c r="B22" s="79" t="s">
        <v>158</v>
      </c>
      <c r="C22" s="28">
        <v>2350.953317</v>
      </c>
      <c r="D22" s="80">
        <v>43.323317000000003</v>
      </c>
      <c r="E22" s="28">
        <v>43.323317000000003</v>
      </c>
      <c r="F22" s="28">
        <v>0</v>
      </c>
      <c r="G22" s="28">
        <v>0</v>
      </c>
      <c r="H22" s="28">
        <v>2137.8200000000002</v>
      </c>
      <c r="I22" s="28">
        <v>2137.8200000000002</v>
      </c>
      <c r="J22" s="28">
        <v>2137.62</v>
      </c>
      <c r="K22" s="28">
        <v>0</v>
      </c>
      <c r="L22" s="28">
        <v>0</v>
      </c>
      <c r="M22" s="28">
        <v>0</v>
      </c>
      <c r="N22" s="28">
        <v>0.2</v>
      </c>
      <c r="O22" s="28">
        <v>0</v>
      </c>
      <c r="P22" s="28">
        <v>0</v>
      </c>
      <c r="Q22" s="28">
        <v>169.81</v>
      </c>
      <c r="R22" s="28">
        <v>0</v>
      </c>
      <c r="S22" s="28">
        <v>169.81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</row>
    <row r="23" spans="1:25" ht="30" customHeight="1">
      <c r="A23" s="58" t="s">
        <v>159</v>
      </c>
      <c r="B23" s="79" t="s">
        <v>160</v>
      </c>
      <c r="C23" s="28">
        <v>2362.6795000000002</v>
      </c>
      <c r="D23" s="80">
        <v>31.659500000000001</v>
      </c>
      <c r="E23" s="28">
        <v>31.659500000000001</v>
      </c>
      <c r="F23" s="28">
        <v>0</v>
      </c>
      <c r="G23" s="28">
        <v>0</v>
      </c>
      <c r="H23" s="28">
        <v>2208.2600000000002</v>
      </c>
      <c r="I23" s="28">
        <v>2208.2600000000002</v>
      </c>
      <c r="J23" s="28">
        <v>2208.2600000000002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122.76</v>
      </c>
      <c r="R23" s="28">
        <v>0</v>
      </c>
      <c r="S23" s="28">
        <v>122.76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</row>
    <row r="24" spans="1:25" ht="30" customHeight="1">
      <c r="A24" s="58" t="s">
        <v>161</v>
      </c>
      <c r="B24" s="79" t="s">
        <v>162</v>
      </c>
      <c r="C24" s="28">
        <v>1847.0459390000001</v>
      </c>
      <c r="D24" s="80">
        <v>18.855938999999999</v>
      </c>
      <c r="E24" s="28">
        <v>18.855938999999999</v>
      </c>
      <c r="F24" s="28">
        <v>0</v>
      </c>
      <c r="G24" s="28">
        <v>0</v>
      </c>
      <c r="H24" s="28">
        <v>1727.06</v>
      </c>
      <c r="I24" s="28">
        <v>1727.06</v>
      </c>
      <c r="J24" s="28">
        <v>1727.06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101.13</v>
      </c>
      <c r="R24" s="28">
        <v>0</v>
      </c>
      <c r="S24" s="28">
        <v>101.13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</row>
    <row r="25" spans="1:25" ht="30" customHeight="1">
      <c r="A25" s="58" t="s">
        <v>163</v>
      </c>
      <c r="B25" s="79" t="s">
        <v>164</v>
      </c>
      <c r="C25" s="28">
        <v>1905.0215000000001</v>
      </c>
      <c r="D25" s="80">
        <v>69.581500000000005</v>
      </c>
      <c r="E25" s="28">
        <v>69.581500000000005</v>
      </c>
      <c r="F25" s="28">
        <v>0</v>
      </c>
      <c r="G25" s="28">
        <v>0</v>
      </c>
      <c r="H25" s="28">
        <v>1755.96</v>
      </c>
      <c r="I25" s="28">
        <v>1755.96</v>
      </c>
      <c r="J25" s="28">
        <v>1755.96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79.48</v>
      </c>
      <c r="R25" s="28">
        <v>0</v>
      </c>
      <c r="S25" s="28">
        <v>79.48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</row>
    <row r="26" spans="1:25" ht="30" customHeight="1">
      <c r="A26" s="58" t="s">
        <v>165</v>
      </c>
      <c r="B26" s="79" t="s">
        <v>166</v>
      </c>
      <c r="C26" s="28">
        <v>825.88200800000004</v>
      </c>
      <c r="D26" s="80">
        <v>18.512008000000002</v>
      </c>
      <c r="E26" s="28">
        <v>18.512008000000002</v>
      </c>
      <c r="F26" s="28">
        <v>0</v>
      </c>
      <c r="G26" s="28">
        <v>0</v>
      </c>
      <c r="H26" s="28">
        <v>797.59</v>
      </c>
      <c r="I26" s="28">
        <v>797.59</v>
      </c>
      <c r="J26" s="28">
        <v>797.59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9.7799999999999994</v>
      </c>
      <c r="R26" s="28">
        <v>0</v>
      </c>
      <c r="S26" s="28">
        <v>9.7799999999999994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</row>
    <row r="27" spans="1:25" ht="30" customHeight="1">
      <c r="A27" s="58" t="s">
        <v>167</v>
      </c>
      <c r="B27" s="79" t="s">
        <v>168</v>
      </c>
      <c r="C27" s="28">
        <v>461.15685200000001</v>
      </c>
      <c r="D27" s="80">
        <v>1.666852</v>
      </c>
      <c r="E27" s="28">
        <v>1.666852</v>
      </c>
      <c r="F27" s="28">
        <v>0</v>
      </c>
      <c r="G27" s="28">
        <v>0</v>
      </c>
      <c r="H27" s="28">
        <v>453.02</v>
      </c>
      <c r="I27" s="28">
        <v>453.02</v>
      </c>
      <c r="J27" s="28">
        <v>453.02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6.47</v>
      </c>
      <c r="R27" s="28">
        <v>0</v>
      </c>
      <c r="S27" s="28">
        <v>6.47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</row>
    <row r="28" spans="1:25" ht="30" customHeight="1">
      <c r="A28" s="58" t="s">
        <v>169</v>
      </c>
      <c r="B28" s="79" t="s">
        <v>170</v>
      </c>
      <c r="C28" s="28">
        <v>1506.2348</v>
      </c>
      <c r="D28" s="80">
        <v>501.46480000000003</v>
      </c>
      <c r="E28" s="28">
        <v>501.46480000000003</v>
      </c>
      <c r="F28" s="28">
        <v>0</v>
      </c>
      <c r="G28" s="28">
        <v>0</v>
      </c>
      <c r="H28" s="28">
        <v>975.13</v>
      </c>
      <c r="I28" s="28">
        <v>975.13</v>
      </c>
      <c r="J28" s="28">
        <v>975.13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29.64</v>
      </c>
      <c r="R28" s="28">
        <v>0</v>
      </c>
      <c r="S28" s="28">
        <v>29.64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</row>
    <row r="29" spans="1:25" ht="30" customHeight="1">
      <c r="A29" s="58" t="s">
        <v>171</v>
      </c>
      <c r="B29" s="79" t="s">
        <v>172</v>
      </c>
      <c r="C29" s="28">
        <v>4466.7366940000002</v>
      </c>
      <c r="D29" s="80">
        <v>363.82669399999997</v>
      </c>
      <c r="E29" s="28">
        <v>363.82669399999997</v>
      </c>
      <c r="F29" s="28">
        <v>0</v>
      </c>
      <c r="G29" s="28">
        <v>0</v>
      </c>
      <c r="H29" s="28">
        <v>3915.93</v>
      </c>
      <c r="I29" s="28">
        <v>3915.93</v>
      </c>
      <c r="J29" s="28">
        <v>3915.93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186.98</v>
      </c>
      <c r="R29" s="28">
        <v>0</v>
      </c>
      <c r="S29" s="28">
        <v>186.98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</row>
    <row r="30" spans="1:25" ht="30" customHeight="1">
      <c r="A30" s="58" t="s">
        <v>173</v>
      </c>
      <c r="B30" s="79" t="s">
        <v>174</v>
      </c>
      <c r="C30" s="28">
        <v>1949.5648000000001</v>
      </c>
      <c r="D30" s="80">
        <v>15.0848</v>
      </c>
      <c r="E30" s="28">
        <v>15.0848</v>
      </c>
      <c r="F30" s="28">
        <v>0</v>
      </c>
      <c r="G30" s="28">
        <v>0</v>
      </c>
      <c r="H30" s="28">
        <v>1864.82</v>
      </c>
      <c r="I30" s="28">
        <v>1864.82</v>
      </c>
      <c r="J30" s="28">
        <v>1864.82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69.66</v>
      </c>
      <c r="R30" s="28">
        <v>0</v>
      </c>
      <c r="S30" s="28">
        <v>69.66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</row>
    <row r="31" spans="1:25" ht="30" customHeight="1">
      <c r="A31" s="58" t="s">
        <v>175</v>
      </c>
      <c r="B31" s="79" t="s">
        <v>176</v>
      </c>
      <c r="C31" s="28">
        <v>3330.435242</v>
      </c>
      <c r="D31" s="80">
        <v>33.875242</v>
      </c>
      <c r="E31" s="28">
        <v>33.875242</v>
      </c>
      <c r="F31" s="28">
        <v>0</v>
      </c>
      <c r="G31" s="28">
        <v>0</v>
      </c>
      <c r="H31" s="28">
        <v>3153.52</v>
      </c>
      <c r="I31" s="28">
        <v>3153.52</v>
      </c>
      <c r="J31" s="28">
        <v>3142.02</v>
      </c>
      <c r="K31" s="28">
        <v>0</v>
      </c>
      <c r="L31" s="28">
        <v>0</v>
      </c>
      <c r="M31" s="28">
        <v>0</v>
      </c>
      <c r="N31" s="28">
        <v>11.5</v>
      </c>
      <c r="O31" s="28">
        <v>0</v>
      </c>
      <c r="P31" s="28">
        <v>0</v>
      </c>
      <c r="Q31" s="28">
        <v>143.04</v>
      </c>
      <c r="R31" s="28">
        <v>0</v>
      </c>
      <c r="S31" s="28">
        <v>143.04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</row>
    <row r="32" spans="1:25" ht="30" customHeight="1">
      <c r="A32" s="58" t="s">
        <v>177</v>
      </c>
      <c r="B32" s="79" t="s">
        <v>178</v>
      </c>
      <c r="C32" s="28">
        <v>3663.3363890000001</v>
      </c>
      <c r="D32" s="80">
        <v>40.116388999999998</v>
      </c>
      <c r="E32" s="28">
        <v>40.116388999999998</v>
      </c>
      <c r="F32" s="28">
        <v>0</v>
      </c>
      <c r="G32" s="28">
        <v>0</v>
      </c>
      <c r="H32" s="28">
        <v>3433.79</v>
      </c>
      <c r="I32" s="28">
        <v>3433.79</v>
      </c>
      <c r="J32" s="28">
        <v>3400.44</v>
      </c>
      <c r="K32" s="28">
        <v>0</v>
      </c>
      <c r="L32" s="28">
        <v>0</v>
      </c>
      <c r="M32" s="28">
        <v>0</v>
      </c>
      <c r="N32" s="28">
        <v>33.35</v>
      </c>
      <c r="O32" s="28">
        <v>0</v>
      </c>
      <c r="P32" s="28">
        <v>0</v>
      </c>
      <c r="Q32" s="28">
        <v>189.43</v>
      </c>
      <c r="R32" s="28">
        <v>0</v>
      </c>
      <c r="S32" s="28">
        <v>189.43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</row>
    <row r="33" spans="1:25" ht="30" customHeight="1">
      <c r="A33" s="58" t="s">
        <v>179</v>
      </c>
      <c r="B33" s="79" t="s">
        <v>180</v>
      </c>
      <c r="C33" s="28">
        <v>863.07</v>
      </c>
      <c r="D33" s="80">
        <v>0</v>
      </c>
      <c r="E33" s="28">
        <v>0</v>
      </c>
      <c r="F33" s="28">
        <v>0</v>
      </c>
      <c r="G33" s="28">
        <v>0</v>
      </c>
      <c r="H33" s="28">
        <v>800.39</v>
      </c>
      <c r="I33" s="28">
        <v>800.39</v>
      </c>
      <c r="J33" s="28">
        <v>800.39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62.68</v>
      </c>
      <c r="R33" s="28">
        <v>0</v>
      </c>
      <c r="S33" s="28">
        <v>62.68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</row>
    <row r="34" spans="1:25" ht="30" customHeight="1">
      <c r="A34" s="58" t="s">
        <v>181</v>
      </c>
      <c r="B34" s="79" t="s">
        <v>182</v>
      </c>
      <c r="C34" s="28">
        <v>3316.4269260000001</v>
      </c>
      <c r="D34" s="80">
        <v>380.50692600000002</v>
      </c>
      <c r="E34" s="28">
        <v>380.50692600000002</v>
      </c>
      <c r="F34" s="28">
        <v>0</v>
      </c>
      <c r="G34" s="28">
        <v>0</v>
      </c>
      <c r="H34" s="28">
        <v>2792.64</v>
      </c>
      <c r="I34" s="28">
        <v>2792.64</v>
      </c>
      <c r="J34" s="28">
        <v>2792.64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143.28</v>
      </c>
      <c r="R34" s="28">
        <v>0</v>
      </c>
      <c r="S34" s="28">
        <v>143.28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</row>
    <row r="35" spans="1:25" ht="30" customHeight="1">
      <c r="A35" s="58" t="s">
        <v>183</v>
      </c>
      <c r="B35" s="79" t="s">
        <v>184</v>
      </c>
      <c r="C35" s="28">
        <v>458.5</v>
      </c>
      <c r="D35" s="80">
        <v>0</v>
      </c>
      <c r="E35" s="28">
        <v>0</v>
      </c>
      <c r="F35" s="28">
        <v>0</v>
      </c>
      <c r="G35" s="28">
        <v>0</v>
      </c>
      <c r="H35" s="28">
        <v>451.38</v>
      </c>
      <c r="I35" s="28">
        <v>451.38</v>
      </c>
      <c r="J35" s="28">
        <v>451.38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7.12</v>
      </c>
      <c r="R35" s="28">
        <v>0</v>
      </c>
      <c r="S35" s="28">
        <v>7.12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</row>
    <row r="36" spans="1:25" ht="30" customHeight="1">
      <c r="A36" s="58" t="s">
        <v>185</v>
      </c>
      <c r="B36" s="79" t="s">
        <v>186</v>
      </c>
      <c r="C36" s="28">
        <v>775.24627999999996</v>
      </c>
      <c r="D36" s="80">
        <v>19.466280000000001</v>
      </c>
      <c r="E36" s="28">
        <v>19.466280000000001</v>
      </c>
      <c r="F36" s="28">
        <v>0</v>
      </c>
      <c r="G36" s="28">
        <v>0</v>
      </c>
      <c r="H36" s="28">
        <v>752.27</v>
      </c>
      <c r="I36" s="28">
        <v>752.27</v>
      </c>
      <c r="J36" s="28">
        <v>752.27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3.51</v>
      </c>
      <c r="R36" s="28">
        <v>0</v>
      </c>
      <c r="S36" s="28">
        <v>3.51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</row>
    <row r="37" spans="1:25" ht="30" customHeight="1">
      <c r="A37" s="58" t="s">
        <v>187</v>
      </c>
      <c r="B37" s="79" t="s">
        <v>188</v>
      </c>
      <c r="C37" s="28">
        <v>409.33</v>
      </c>
      <c r="D37" s="80">
        <v>8.5</v>
      </c>
      <c r="E37" s="28">
        <v>8.5</v>
      </c>
      <c r="F37" s="28">
        <v>0</v>
      </c>
      <c r="G37" s="28">
        <v>0</v>
      </c>
      <c r="H37" s="28">
        <v>393.38</v>
      </c>
      <c r="I37" s="28">
        <v>393.38</v>
      </c>
      <c r="J37" s="28">
        <v>393.38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7.45</v>
      </c>
      <c r="R37" s="28">
        <v>0</v>
      </c>
      <c r="S37" s="28">
        <v>7.45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</row>
    <row r="38" spans="1:25" ht="30" customHeight="1">
      <c r="A38" s="58" t="s">
        <v>189</v>
      </c>
      <c r="B38" s="79" t="s">
        <v>190</v>
      </c>
      <c r="C38" s="28">
        <v>7300.8366050000004</v>
      </c>
      <c r="D38" s="80">
        <v>290.28660500000001</v>
      </c>
      <c r="E38" s="28">
        <v>290.28660500000001</v>
      </c>
      <c r="F38" s="28">
        <v>0</v>
      </c>
      <c r="G38" s="28">
        <v>0</v>
      </c>
      <c r="H38" s="28">
        <v>5980.55</v>
      </c>
      <c r="I38" s="28">
        <v>5980.55</v>
      </c>
      <c r="J38" s="28">
        <v>5980.55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1030</v>
      </c>
      <c r="U38" s="28">
        <v>1030</v>
      </c>
      <c r="V38" s="28">
        <v>0</v>
      </c>
      <c r="W38" s="28">
        <v>0</v>
      </c>
      <c r="X38" s="28">
        <v>0</v>
      </c>
      <c r="Y38" s="28">
        <v>0</v>
      </c>
    </row>
    <row r="39" spans="1:25" ht="30" customHeight="1">
      <c r="A39" s="58" t="s">
        <v>191</v>
      </c>
      <c r="B39" s="79" t="s">
        <v>192</v>
      </c>
      <c r="C39" s="28">
        <v>3456.01</v>
      </c>
      <c r="D39" s="80">
        <v>0</v>
      </c>
      <c r="E39" s="28">
        <v>0</v>
      </c>
      <c r="F39" s="28">
        <v>0</v>
      </c>
      <c r="G39" s="28">
        <v>0</v>
      </c>
      <c r="H39" s="28">
        <v>3020.01</v>
      </c>
      <c r="I39" s="28">
        <v>3020.01</v>
      </c>
      <c r="J39" s="28">
        <v>3010.01</v>
      </c>
      <c r="K39" s="28">
        <v>0</v>
      </c>
      <c r="L39" s="28">
        <v>0</v>
      </c>
      <c r="M39" s="28">
        <v>0</v>
      </c>
      <c r="N39" s="28">
        <v>10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436</v>
      </c>
      <c r="U39" s="28">
        <v>436</v>
      </c>
      <c r="V39" s="28">
        <v>0</v>
      </c>
      <c r="W39" s="28">
        <v>0</v>
      </c>
      <c r="X39" s="28">
        <v>0</v>
      </c>
      <c r="Y39" s="28">
        <v>0</v>
      </c>
    </row>
    <row r="40" spans="1:25" ht="30" customHeight="1">
      <c r="A40" s="58" t="s">
        <v>193</v>
      </c>
      <c r="B40" s="79" t="s">
        <v>194</v>
      </c>
      <c r="C40" s="28">
        <v>4391.0288</v>
      </c>
      <c r="D40" s="80">
        <v>25.7788</v>
      </c>
      <c r="E40" s="28">
        <v>25.7788</v>
      </c>
      <c r="F40" s="28">
        <v>0</v>
      </c>
      <c r="G40" s="28">
        <v>0</v>
      </c>
      <c r="H40" s="28">
        <v>3904.45</v>
      </c>
      <c r="I40" s="28">
        <v>3904.45</v>
      </c>
      <c r="J40" s="28">
        <v>3892.35</v>
      </c>
      <c r="K40" s="28">
        <v>0</v>
      </c>
      <c r="L40" s="28">
        <v>0</v>
      </c>
      <c r="M40" s="28">
        <v>0</v>
      </c>
      <c r="N40" s="28">
        <v>12.1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460.8</v>
      </c>
      <c r="U40" s="28">
        <v>460.8</v>
      </c>
      <c r="V40" s="28">
        <v>0</v>
      </c>
      <c r="W40" s="28">
        <v>0</v>
      </c>
      <c r="X40" s="28">
        <v>0</v>
      </c>
      <c r="Y40" s="28">
        <v>0</v>
      </c>
    </row>
    <row r="41" spans="1:25" ht="30" customHeight="1">
      <c r="A41" s="58" t="s">
        <v>195</v>
      </c>
      <c r="B41" s="79" t="s">
        <v>196</v>
      </c>
      <c r="C41" s="28">
        <v>2760.2094999999999</v>
      </c>
      <c r="D41" s="80">
        <v>203.24950000000001</v>
      </c>
      <c r="E41" s="28">
        <v>203.24950000000001</v>
      </c>
      <c r="F41" s="28">
        <v>0</v>
      </c>
      <c r="G41" s="28">
        <v>0</v>
      </c>
      <c r="H41" s="28">
        <v>1936.96</v>
      </c>
      <c r="I41" s="28">
        <v>1936.96</v>
      </c>
      <c r="J41" s="28">
        <v>1916.96</v>
      </c>
      <c r="K41" s="28">
        <v>0</v>
      </c>
      <c r="L41" s="28">
        <v>0</v>
      </c>
      <c r="M41" s="28">
        <v>0</v>
      </c>
      <c r="N41" s="28">
        <v>20</v>
      </c>
      <c r="O41" s="28">
        <v>0</v>
      </c>
      <c r="P41" s="28">
        <v>0</v>
      </c>
      <c r="Q41" s="28">
        <v>340</v>
      </c>
      <c r="R41" s="28">
        <v>0</v>
      </c>
      <c r="S41" s="28">
        <v>340</v>
      </c>
      <c r="T41" s="28">
        <v>280</v>
      </c>
      <c r="U41" s="28">
        <v>280</v>
      </c>
      <c r="V41" s="28">
        <v>0</v>
      </c>
      <c r="W41" s="28">
        <v>0</v>
      </c>
      <c r="X41" s="28">
        <v>0</v>
      </c>
      <c r="Y41" s="28">
        <v>0</v>
      </c>
    </row>
    <row r="42" spans="1:25" s="1" customFormat="1" ht="30" customHeight="1">
      <c r="A42" s="58" t="s">
        <v>197</v>
      </c>
      <c r="B42" s="79" t="s">
        <v>198</v>
      </c>
      <c r="C42" s="28">
        <v>630.637878</v>
      </c>
      <c r="D42" s="80">
        <v>64.587878000000003</v>
      </c>
      <c r="E42" s="28">
        <v>64.587878000000003</v>
      </c>
      <c r="F42" s="28">
        <v>0</v>
      </c>
      <c r="G42" s="28">
        <v>0</v>
      </c>
      <c r="H42" s="28">
        <v>518.1</v>
      </c>
      <c r="I42" s="28">
        <v>518.1</v>
      </c>
      <c r="J42" s="28">
        <v>518.1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47.95</v>
      </c>
      <c r="R42" s="28">
        <v>0</v>
      </c>
      <c r="S42" s="28">
        <v>47.95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</row>
    <row r="43" spans="1:25" s="1" customFormat="1" ht="30" customHeight="1">
      <c r="A43" s="58" t="s">
        <v>199</v>
      </c>
      <c r="B43" s="79" t="s">
        <v>200</v>
      </c>
      <c r="C43" s="28">
        <v>934.81</v>
      </c>
      <c r="D43" s="80">
        <v>0</v>
      </c>
      <c r="E43" s="28">
        <v>0</v>
      </c>
      <c r="F43" s="28">
        <v>0</v>
      </c>
      <c r="G43" s="28">
        <v>0</v>
      </c>
      <c r="H43" s="28">
        <v>934.81</v>
      </c>
      <c r="I43" s="28">
        <v>934.81</v>
      </c>
      <c r="J43" s="28">
        <v>714.81</v>
      </c>
      <c r="K43" s="28">
        <v>0</v>
      </c>
      <c r="L43" s="28">
        <v>220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</row>
    <row r="44" spans="1:25" s="1" customFormat="1" ht="30" customHeight="1">
      <c r="A44" s="58" t="s">
        <v>201</v>
      </c>
      <c r="B44" s="79" t="s">
        <v>202</v>
      </c>
      <c r="C44" s="28">
        <v>320.3</v>
      </c>
      <c r="D44" s="80">
        <v>15</v>
      </c>
      <c r="E44" s="28">
        <v>15</v>
      </c>
      <c r="F44" s="28">
        <v>0</v>
      </c>
      <c r="G44" s="28">
        <v>0</v>
      </c>
      <c r="H44" s="28">
        <v>305.3</v>
      </c>
      <c r="I44" s="28">
        <v>305.3</v>
      </c>
      <c r="J44" s="28">
        <v>132.30000000000001</v>
      </c>
      <c r="K44" s="28">
        <v>0</v>
      </c>
      <c r="L44" s="28">
        <v>173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</row>
    <row r="45" spans="1:25" ht="13.5" customHeight="1"/>
  </sheetData>
  <sheetProtection formatCells="0" formatColumns="0" formatRows="0"/>
  <mergeCells count="25">
    <mergeCell ref="U5:U6"/>
    <mergeCell ref="V5:V6"/>
    <mergeCell ref="W4:W6"/>
    <mergeCell ref="X4:X6"/>
    <mergeCell ref="Y4:Y6"/>
    <mergeCell ref="P5:P6"/>
    <mergeCell ref="Q5:Q6"/>
    <mergeCell ref="R5:R6"/>
    <mergeCell ref="S5:S6"/>
    <mergeCell ref="T5:T6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A2:Y2"/>
    <mergeCell ref="A3:B3"/>
    <mergeCell ref="D4:F4"/>
    <mergeCell ref="H4:P4"/>
    <mergeCell ref="Q4:S4"/>
    <mergeCell ref="T4:V4"/>
  </mergeCells>
  <phoneticPr fontId="6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showGridLines="0" showZeros="0" topLeftCell="A54" workbookViewId="0">
      <selection sqref="A1:S66"/>
    </sheetView>
  </sheetViews>
  <sheetFormatPr defaultColWidth="9" defaultRowHeight="13.5"/>
  <cols>
    <col min="1" max="1" width="9.5" style="1" customWidth="1"/>
    <col min="2" max="2" width="16.75" style="1" customWidth="1"/>
    <col min="3" max="3" width="6.75" style="1" customWidth="1"/>
    <col min="4" max="4" width="12.25" style="1" customWidth="1"/>
    <col min="5" max="5" width="9.125" style="1" customWidth="1"/>
    <col min="6" max="6" width="8.25" style="1" customWidth="1"/>
    <col min="7" max="7" width="7.875" style="1" customWidth="1"/>
    <col min="8" max="8" width="8.375" style="1" customWidth="1"/>
    <col min="9" max="9" width="9" style="1"/>
    <col min="10" max="10" width="8.5" style="1" customWidth="1"/>
    <col min="11" max="11" width="8" style="1" customWidth="1"/>
    <col min="12" max="12" width="7.875" style="1" customWidth="1"/>
    <col min="13" max="15" width="7.625" style="1" customWidth="1"/>
    <col min="16" max="19" width="7.25" style="1" customWidth="1"/>
    <col min="20" max="16384" width="9" style="1"/>
  </cols>
  <sheetData>
    <row r="1" spans="1:19" ht="13.5" customHeight="1">
      <c r="A1" s="29" t="s">
        <v>203</v>
      </c>
      <c r="B1" s="29"/>
    </row>
    <row r="2" spans="1:19" ht="37.35" customHeight="1">
      <c r="A2" s="131" t="s">
        <v>204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5" customHeight="1">
      <c r="A3" s="132" t="s">
        <v>11</v>
      </c>
      <c r="B3" s="132"/>
      <c r="C3" s="55"/>
      <c r="D3" s="30"/>
      <c r="E3" s="30"/>
      <c r="F3" s="30"/>
      <c r="G3" s="30"/>
      <c r="H3" s="30"/>
      <c r="I3" s="30"/>
      <c r="J3" s="63"/>
      <c r="K3" s="64"/>
      <c r="L3" s="63"/>
      <c r="M3" s="63"/>
      <c r="N3" s="30"/>
      <c r="S3" s="65" t="s">
        <v>12</v>
      </c>
    </row>
    <row r="4" spans="1:19" ht="13.5" customHeight="1">
      <c r="A4" s="133" t="s">
        <v>104</v>
      </c>
      <c r="B4" s="134" t="s">
        <v>105</v>
      </c>
      <c r="C4" s="133" t="s">
        <v>205</v>
      </c>
      <c r="D4" s="137" t="s">
        <v>206</v>
      </c>
      <c r="E4" s="137" t="s">
        <v>115</v>
      </c>
      <c r="F4" s="56" t="s">
        <v>207</v>
      </c>
      <c r="G4" s="56"/>
      <c r="H4" s="56"/>
      <c r="I4" s="56"/>
      <c r="J4" s="119" t="s">
        <v>208</v>
      </c>
      <c r="K4" s="119"/>
      <c r="L4" s="119"/>
      <c r="M4" s="119"/>
      <c r="N4" s="119"/>
      <c r="O4" s="119"/>
      <c r="P4" s="137" t="s">
        <v>209</v>
      </c>
      <c r="Q4" s="137" t="s">
        <v>210</v>
      </c>
      <c r="R4" s="137" t="s">
        <v>211</v>
      </c>
      <c r="S4" s="137" t="s">
        <v>212</v>
      </c>
    </row>
    <row r="5" spans="1:19" ht="14.45" customHeight="1">
      <c r="A5" s="133"/>
      <c r="B5" s="135"/>
      <c r="C5" s="133"/>
      <c r="D5" s="137"/>
      <c r="E5" s="137"/>
      <c r="F5" s="137" t="s">
        <v>124</v>
      </c>
      <c r="G5" s="137" t="s">
        <v>213</v>
      </c>
      <c r="H5" s="138" t="s">
        <v>214</v>
      </c>
      <c r="I5" s="137" t="s">
        <v>215</v>
      </c>
      <c r="J5" s="137" t="s">
        <v>124</v>
      </c>
      <c r="K5" s="119" t="s">
        <v>42</v>
      </c>
      <c r="L5" s="119"/>
      <c r="M5" s="119"/>
      <c r="N5" s="119"/>
      <c r="O5" s="137" t="s">
        <v>57</v>
      </c>
      <c r="P5" s="137"/>
      <c r="Q5" s="137"/>
      <c r="R5" s="137"/>
      <c r="S5" s="137"/>
    </row>
    <row r="6" spans="1:19" ht="36" customHeight="1">
      <c r="A6" s="133"/>
      <c r="B6" s="136"/>
      <c r="C6" s="133"/>
      <c r="D6" s="137"/>
      <c r="E6" s="137"/>
      <c r="F6" s="137"/>
      <c r="G6" s="137"/>
      <c r="H6" s="138"/>
      <c r="I6" s="137"/>
      <c r="J6" s="137"/>
      <c r="K6" s="40" t="s">
        <v>216</v>
      </c>
      <c r="L6" s="40" t="s">
        <v>217</v>
      </c>
      <c r="M6" s="40" t="s">
        <v>218</v>
      </c>
      <c r="N6" s="40" t="s">
        <v>219</v>
      </c>
      <c r="O6" s="137"/>
      <c r="P6" s="137"/>
      <c r="Q6" s="137"/>
      <c r="R6" s="137"/>
      <c r="S6" s="137"/>
    </row>
    <row r="7" spans="1:19" ht="21.95" customHeight="1">
      <c r="A7" s="57">
        <v>301001</v>
      </c>
      <c r="B7" s="57" t="s">
        <v>131</v>
      </c>
      <c r="C7" s="57" t="s">
        <v>220</v>
      </c>
      <c r="D7" s="57" t="s">
        <v>220</v>
      </c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13</v>
      </c>
      <c r="Q7" s="57">
        <v>14</v>
      </c>
      <c r="R7" s="57">
        <v>15</v>
      </c>
      <c r="S7" s="57">
        <v>16</v>
      </c>
    </row>
    <row r="8" spans="1:19" ht="30" customHeight="1">
      <c r="A8" s="58"/>
      <c r="B8" s="27" t="s">
        <v>115</v>
      </c>
      <c r="C8" s="59"/>
      <c r="D8" s="60"/>
      <c r="E8" s="28">
        <v>61321.45</v>
      </c>
      <c r="F8" s="28">
        <v>50413.64</v>
      </c>
      <c r="G8" s="28">
        <v>44650.400000000001</v>
      </c>
      <c r="H8" s="28">
        <v>43.53</v>
      </c>
      <c r="I8" s="28">
        <v>5719.71</v>
      </c>
      <c r="J8" s="28">
        <v>10907.81</v>
      </c>
      <c r="K8" s="28">
        <v>8987.81</v>
      </c>
      <c r="L8" s="28">
        <v>346</v>
      </c>
      <c r="M8" s="28">
        <v>0</v>
      </c>
      <c r="N8" s="28">
        <v>400</v>
      </c>
      <c r="O8" s="28">
        <v>1174</v>
      </c>
      <c r="P8" s="28">
        <v>0</v>
      </c>
      <c r="Q8" s="28">
        <v>0</v>
      </c>
      <c r="R8" s="28">
        <v>0</v>
      </c>
      <c r="S8" s="28">
        <v>0</v>
      </c>
    </row>
    <row r="9" spans="1:19" ht="30" customHeight="1">
      <c r="A9" s="58"/>
      <c r="B9" s="27" t="s">
        <v>132</v>
      </c>
      <c r="C9" s="59"/>
      <c r="D9" s="60"/>
      <c r="E9" s="28">
        <v>61321.45</v>
      </c>
      <c r="F9" s="28">
        <v>50413.64</v>
      </c>
      <c r="G9" s="28">
        <v>44650.400000000001</v>
      </c>
      <c r="H9" s="28">
        <v>43.53</v>
      </c>
      <c r="I9" s="28">
        <v>5719.71</v>
      </c>
      <c r="J9" s="28">
        <v>10907.81</v>
      </c>
      <c r="K9" s="28">
        <v>8987.81</v>
      </c>
      <c r="L9" s="28">
        <v>346</v>
      </c>
      <c r="M9" s="28">
        <v>0</v>
      </c>
      <c r="N9" s="28">
        <v>400</v>
      </c>
      <c r="O9" s="28">
        <v>1174</v>
      </c>
      <c r="P9" s="28">
        <v>0</v>
      </c>
      <c r="Q9" s="28">
        <v>0</v>
      </c>
      <c r="R9" s="28">
        <v>0</v>
      </c>
      <c r="S9" s="28">
        <v>0</v>
      </c>
    </row>
    <row r="10" spans="1:19" ht="30" customHeight="1">
      <c r="A10" s="58" t="s">
        <v>133</v>
      </c>
      <c r="B10" s="27" t="s">
        <v>134</v>
      </c>
      <c r="C10" s="59"/>
      <c r="D10" s="60"/>
      <c r="E10" s="28">
        <f>F10+J10</f>
        <v>61321.449848999997</v>
      </c>
      <c r="F10" s="28">
        <v>50413.64</v>
      </c>
      <c r="G10" s="28">
        <v>44650.400000000001</v>
      </c>
      <c r="H10" s="28">
        <v>43.53</v>
      </c>
      <c r="I10" s="28">
        <v>5719.71</v>
      </c>
      <c r="J10" s="28">
        <f>SUM(J11:J66)</f>
        <v>10907.809848999999</v>
      </c>
      <c r="K10" s="28">
        <f>SUM(K11:K66)</f>
        <v>8987.8098489999993</v>
      </c>
      <c r="L10" s="28">
        <v>346</v>
      </c>
      <c r="M10" s="28">
        <v>0</v>
      </c>
      <c r="N10" s="28">
        <v>400</v>
      </c>
      <c r="O10" s="28">
        <v>1174</v>
      </c>
      <c r="P10" s="28">
        <v>0</v>
      </c>
      <c r="Q10" s="28">
        <v>0</v>
      </c>
      <c r="R10" s="28">
        <v>0</v>
      </c>
      <c r="S10" s="28">
        <v>0</v>
      </c>
    </row>
    <row r="11" spans="1:19" ht="30" customHeight="1">
      <c r="A11" s="58" t="s">
        <v>135</v>
      </c>
      <c r="B11" s="27" t="s">
        <v>136</v>
      </c>
      <c r="C11" s="59">
        <v>2050101</v>
      </c>
      <c r="D11" s="60" t="s">
        <v>221</v>
      </c>
      <c r="E11" s="28">
        <v>806.8</v>
      </c>
      <c r="F11" s="28">
        <v>806.8</v>
      </c>
      <c r="G11" s="28">
        <v>703.08</v>
      </c>
      <c r="H11" s="28">
        <v>1.63</v>
      </c>
      <c r="I11" s="28">
        <v>102.09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36" customHeight="1">
      <c r="A12" s="58" t="s">
        <v>135</v>
      </c>
      <c r="B12" s="27" t="s">
        <v>136</v>
      </c>
      <c r="C12" s="59">
        <v>2050102</v>
      </c>
      <c r="D12" s="60" t="s">
        <v>222</v>
      </c>
      <c r="E12" s="28">
        <f>J12</f>
        <v>1961.282367</v>
      </c>
      <c r="F12" s="28">
        <v>0</v>
      </c>
      <c r="G12" s="28">
        <v>0</v>
      </c>
      <c r="H12" s="28">
        <v>0</v>
      </c>
      <c r="I12" s="28">
        <v>0</v>
      </c>
      <c r="J12" s="28">
        <f>K12+L12</f>
        <v>1961.282367</v>
      </c>
      <c r="K12" s="28">
        <f>1261.48+368.802367</f>
        <v>1630.282367</v>
      </c>
      <c r="L12" s="28">
        <v>331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30" customHeight="1">
      <c r="A13" s="58" t="s">
        <v>135</v>
      </c>
      <c r="B13" s="27" t="s">
        <v>136</v>
      </c>
      <c r="C13" s="32" t="s">
        <v>223</v>
      </c>
      <c r="D13" s="32" t="s">
        <v>224</v>
      </c>
      <c r="E13" s="28">
        <f>J13</f>
        <v>17.79</v>
      </c>
      <c r="F13" s="28"/>
      <c r="G13" s="28"/>
      <c r="H13" s="28"/>
      <c r="I13" s="28"/>
      <c r="J13" s="28">
        <v>17.79</v>
      </c>
      <c r="K13" s="28">
        <v>17.79</v>
      </c>
      <c r="L13" s="28"/>
      <c r="M13" s="28"/>
      <c r="N13" s="28"/>
      <c r="O13" s="28"/>
      <c r="P13" s="28"/>
      <c r="Q13" s="28"/>
      <c r="R13" s="28"/>
      <c r="S13" s="28"/>
    </row>
    <row r="14" spans="1:19" ht="30" customHeight="1">
      <c r="A14" s="58" t="s">
        <v>135</v>
      </c>
      <c r="B14" s="27" t="s">
        <v>136</v>
      </c>
      <c r="C14" s="32" t="s">
        <v>225</v>
      </c>
      <c r="D14" s="32" t="s">
        <v>226</v>
      </c>
      <c r="E14" s="28">
        <f>J14</f>
        <v>4.8</v>
      </c>
      <c r="F14" s="28"/>
      <c r="G14" s="28"/>
      <c r="H14" s="28"/>
      <c r="I14" s="28"/>
      <c r="J14" s="28">
        <v>4.8</v>
      </c>
      <c r="K14" s="28">
        <v>4.8</v>
      </c>
      <c r="L14" s="28"/>
      <c r="M14" s="28"/>
      <c r="N14" s="28"/>
      <c r="O14" s="28"/>
      <c r="P14" s="28"/>
      <c r="Q14" s="28"/>
      <c r="R14" s="28"/>
      <c r="S14" s="28"/>
    </row>
    <row r="15" spans="1:19" ht="30" customHeight="1">
      <c r="A15" s="58" t="s">
        <v>135</v>
      </c>
      <c r="B15" s="27" t="s">
        <v>136</v>
      </c>
      <c r="C15" s="61" t="s">
        <v>227</v>
      </c>
      <c r="D15" s="62" t="s">
        <v>228</v>
      </c>
      <c r="E15" s="28">
        <f>J15</f>
        <v>164.70070000000001</v>
      </c>
      <c r="F15" s="28"/>
      <c r="G15" s="28"/>
      <c r="H15" s="28"/>
      <c r="I15" s="28"/>
      <c r="J15" s="28">
        <v>164.70070000000001</v>
      </c>
      <c r="K15" s="28">
        <v>164.70070000000001</v>
      </c>
      <c r="L15" s="28"/>
      <c r="M15" s="28"/>
      <c r="N15" s="28"/>
      <c r="O15" s="28"/>
      <c r="P15" s="28"/>
      <c r="Q15" s="28"/>
      <c r="R15" s="28"/>
      <c r="S15" s="28"/>
    </row>
    <row r="16" spans="1:19" ht="30" customHeight="1">
      <c r="A16" s="58" t="s">
        <v>137</v>
      </c>
      <c r="B16" s="27" t="s">
        <v>138</v>
      </c>
      <c r="C16" s="59">
        <v>2050199</v>
      </c>
      <c r="D16" s="60" t="s">
        <v>229</v>
      </c>
      <c r="E16" s="28">
        <v>393.73</v>
      </c>
      <c r="F16" s="28">
        <v>63.73</v>
      </c>
      <c r="G16" s="28">
        <v>53.56</v>
      </c>
      <c r="H16" s="28">
        <v>0</v>
      </c>
      <c r="I16" s="28">
        <v>10.17</v>
      </c>
      <c r="J16" s="28">
        <v>330</v>
      </c>
      <c r="K16" s="28">
        <v>230</v>
      </c>
      <c r="L16" s="28">
        <v>0</v>
      </c>
      <c r="M16" s="28">
        <v>0</v>
      </c>
      <c r="N16" s="28">
        <v>100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30" customHeight="1">
      <c r="A17" s="58" t="s">
        <v>137</v>
      </c>
      <c r="B17" s="27" t="s">
        <v>138</v>
      </c>
      <c r="C17" s="32" t="s">
        <v>230</v>
      </c>
      <c r="D17" s="32" t="s">
        <v>231</v>
      </c>
      <c r="E17" s="28">
        <f>J17</f>
        <v>100</v>
      </c>
      <c r="F17" s="28"/>
      <c r="G17" s="28"/>
      <c r="H17" s="28"/>
      <c r="I17" s="28"/>
      <c r="J17" s="28">
        <v>100</v>
      </c>
      <c r="K17" s="28">
        <v>100</v>
      </c>
      <c r="L17" s="28"/>
      <c r="M17" s="28"/>
      <c r="N17" s="28"/>
      <c r="O17" s="28"/>
      <c r="P17" s="28"/>
      <c r="Q17" s="28"/>
      <c r="R17" s="28"/>
      <c r="S17" s="28"/>
    </row>
    <row r="18" spans="1:19" ht="30" customHeight="1">
      <c r="A18" s="58" t="s">
        <v>139</v>
      </c>
      <c r="B18" s="27" t="s">
        <v>140</v>
      </c>
      <c r="C18" s="59">
        <v>2050101</v>
      </c>
      <c r="D18" s="60" t="s">
        <v>221</v>
      </c>
      <c r="E18" s="28">
        <v>100</v>
      </c>
      <c r="F18" s="28">
        <v>0</v>
      </c>
      <c r="G18" s="28">
        <v>0</v>
      </c>
      <c r="H18" s="28">
        <v>0</v>
      </c>
      <c r="I18" s="28">
        <v>0</v>
      </c>
      <c r="J18" s="28">
        <v>100</v>
      </c>
      <c r="K18" s="28">
        <v>100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30" customHeight="1">
      <c r="A19" s="58" t="s">
        <v>139</v>
      </c>
      <c r="B19" s="27" t="s">
        <v>140</v>
      </c>
      <c r="C19" s="59">
        <v>2050199</v>
      </c>
      <c r="D19" s="60" t="s">
        <v>229</v>
      </c>
      <c r="E19" s="28">
        <v>468.36</v>
      </c>
      <c r="F19" s="28">
        <v>468.36</v>
      </c>
      <c r="G19" s="28">
        <v>415.86</v>
      </c>
      <c r="H19" s="28">
        <v>0</v>
      </c>
      <c r="I19" s="28">
        <v>52.5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</row>
    <row r="20" spans="1:19" ht="30" customHeight="1">
      <c r="A20" s="58" t="s">
        <v>141</v>
      </c>
      <c r="B20" s="27" t="s">
        <v>142</v>
      </c>
      <c r="C20" s="59">
        <v>2050199</v>
      </c>
      <c r="D20" s="60" t="s">
        <v>229</v>
      </c>
      <c r="E20" s="28">
        <v>165.44</v>
      </c>
      <c r="F20" s="28">
        <v>147.44</v>
      </c>
      <c r="G20" s="28">
        <v>128.63999999999999</v>
      </c>
      <c r="H20" s="28">
        <v>0</v>
      </c>
      <c r="I20" s="28">
        <v>18.8</v>
      </c>
      <c r="J20" s="28">
        <v>18</v>
      </c>
      <c r="K20" s="28">
        <v>18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ht="30" customHeight="1">
      <c r="A21" s="58" t="s">
        <v>143</v>
      </c>
      <c r="B21" s="27" t="s">
        <v>144</v>
      </c>
      <c r="C21" s="59">
        <v>2050199</v>
      </c>
      <c r="D21" s="60" t="s">
        <v>229</v>
      </c>
      <c r="E21" s="28">
        <v>59.88</v>
      </c>
      <c r="F21" s="28">
        <v>56.88</v>
      </c>
      <c r="G21" s="28">
        <v>49.99</v>
      </c>
      <c r="H21" s="28">
        <v>0</v>
      </c>
      <c r="I21" s="28">
        <v>6.89</v>
      </c>
      <c r="J21" s="28">
        <v>3</v>
      </c>
      <c r="K21" s="28">
        <v>3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</row>
    <row r="22" spans="1:19" ht="30" customHeight="1">
      <c r="A22" s="58" t="s">
        <v>145</v>
      </c>
      <c r="B22" s="27" t="s">
        <v>146</v>
      </c>
      <c r="C22" s="59">
        <v>2050199</v>
      </c>
      <c r="D22" s="60" t="s">
        <v>229</v>
      </c>
      <c r="E22" s="28">
        <v>100.31</v>
      </c>
      <c r="F22" s="28">
        <v>100.31</v>
      </c>
      <c r="G22" s="28">
        <v>91.94</v>
      </c>
      <c r="H22" s="28">
        <v>0</v>
      </c>
      <c r="I22" s="28">
        <v>8.3699999999999992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</row>
    <row r="23" spans="1:19" ht="30" customHeight="1">
      <c r="A23" s="58" t="s">
        <v>147</v>
      </c>
      <c r="B23" s="27" t="s">
        <v>148</v>
      </c>
      <c r="C23" s="59">
        <v>2050199</v>
      </c>
      <c r="D23" s="60" t="s">
        <v>229</v>
      </c>
      <c r="E23" s="28">
        <v>89.16</v>
      </c>
      <c r="F23" s="28">
        <v>74.16</v>
      </c>
      <c r="G23" s="28">
        <v>65.33</v>
      </c>
      <c r="H23" s="28">
        <v>0</v>
      </c>
      <c r="I23" s="28">
        <v>8.83</v>
      </c>
      <c r="J23" s="28">
        <v>15</v>
      </c>
      <c r="K23" s="28">
        <v>0</v>
      </c>
      <c r="L23" s="28">
        <v>15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30" customHeight="1">
      <c r="A24" s="58" t="s">
        <v>149</v>
      </c>
      <c r="B24" s="27" t="s">
        <v>150</v>
      </c>
      <c r="C24" s="59">
        <v>2050199</v>
      </c>
      <c r="D24" s="60" t="s">
        <v>229</v>
      </c>
      <c r="E24" s="28">
        <f>F24+J24</f>
        <v>287.02697699999999</v>
      </c>
      <c r="F24" s="28">
        <v>101.51</v>
      </c>
      <c r="G24" s="28">
        <v>88.52</v>
      </c>
      <c r="H24" s="28">
        <v>0</v>
      </c>
      <c r="I24" s="28">
        <v>12.99</v>
      </c>
      <c r="J24" s="28">
        <f>98+87.516977</f>
        <v>185.516977</v>
      </c>
      <c r="K24" s="28">
        <f>98+87.516977</f>
        <v>185.516977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</row>
    <row r="25" spans="1:19" ht="30" customHeight="1">
      <c r="A25" s="58" t="s">
        <v>149</v>
      </c>
      <c r="B25" s="27" t="s">
        <v>150</v>
      </c>
      <c r="C25" s="32" t="s">
        <v>230</v>
      </c>
      <c r="D25" s="32" t="s">
        <v>231</v>
      </c>
      <c r="E25" s="28">
        <f>J25</f>
        <v>260</v>
      </c>
      <c r="F25" s="28"/>
      <c r="G25" s="28"/>
      <c r="H25" s="28"/>
      <c r="I25" s="28"/>
      <c r="J25" s="28">
        <v>260</v>
      </c>
      <c r="K25" s="28">
        <v>260</v>
      </c>
      <c r="L25" s="28"/>
      <c r="M25" s="28"/>
      <c r="N25" s="28"/>
      <c r="O25" s="28"/>
      <c r="P25" s="28"/>
      <c r="Q25" s="28"/>
      <c r="R25" s="28"/>
      <c r="S25" s="28"/>
    </row>
    <row r="26" spans="1:19" ht="30" customHeight="1">
      <c r="A26" s="58" t="s">
        <v>151</v>
      </c>
      <c r="B26" s="27" t="s">
        <v>152</v>
      </c>
      <c r="C26" s="59">
        <v>2050201</v>
      </c>
      <c r="D26" s="60" t="s">
        <v>232</v>
      </c>
      <c r="E26" s="28">
        <f>F26+J26</f>
        <v>1461.652043</v>
      </c>
      <c r="F26" s="28">
        <v>704.63</v>
      </c>
      <c r="G26" s="28">
        <v>645.16</v>
      </c>
      <c r="H26" s="28">
        <v>0</v>
      </c>
      <c r="I26" s="28">
        <v>59.47</v>
      </c>
      <c r="J26" s="28">
        <f>732+25.022043</f>
        <v>757.02204300000005</v>
      </c>
      <c r="K26" s="28">
        <f>732+25.022043</f>
        <v>757.02204300000005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30" customHeight="1">
      <c r="A27" s="58" t="s">
        <v>151</v>
      </c>
      <c r="B27" s="27" t="s">
        <v>152</v>
      </c>
      <c r="C27" s="59">
        <v>2050903</v>
      </c>
      <c r="D27" s="60" t="s">
        <v>231</v>
      </c>
      <c r="E27" s="28">
        <f>J27</f>
        <v>83.15</v>
      </c>
      <c r="F27" s="28"/>
      <c r="G27" s="28"/>
      <c r="H27" s="28"/>
      <c r="I27" s="28"/>
      <c r="J27" s="28">
        <v>83.15</v>
      </c>
      <c r="K27" s="28">
        <v>83.15</v>
      </c>
      <c r="L27" s="28"/>
      <c r="M27" s="28"/>
      <c r="N27" s="28"/>
      <c r="O27" s="28"/>
      <c r="P27" s="28"/>
      <c r="Q27" s="28"/>
      <c r="R27" s="28"/>
      <c r="S27" s="28"/>
    </row>
    <row r="28" spans="1:19" ht="30" customHeight="1">
      <c r="A28" s="58" t="s">
        <v>153</v>
      </c>
      <c r="B28" s="27" t="s">
        <v>154</v>
      </c>
      <c r="C28" s="59">
        <v>2050201</v>
      </c>
      <c r="D28" s="60" t="s">
        <v>232</v>
      </c>
      <c r="E28" s="28">
        <f>F28+J28</f>
        <v>1248.9097320000001</v>
      </c>
      <c r="F28" s="28">
        <v>525.02</v>
      </c>
      <c r="G28" s="28">
        <v>464.53</v>
      </c>
      <c r="H28" s="28">
        <v>0</v>
      </c>
      <c r="I28" s="28">
        <v>60.49</v>
      </c>
      <c r="J28" s="28">
        <f>702+21.889732</f>
        <v>723.88973199999998</v>
      </c>
      <c r="K28" s="28">
        <f>702+21.889732</f>
        <v>723.88973199999998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</row>
    <row r="29" spans="1:19" ht="30" customHeight="1">
      <c r="A29" s="58" t="s">
        <v>153</v>
      </c>
      <c r="B29" s="27" t="s">
        <v>154</v>
      </c>
      <c r="C29" s="32" t="s">
        <v>230</v>
      </c>
      <c r="D29" s="32" t="s">
        <v>231</v>
      </c>
      <c r="E29" s="28">
        <f>J29</f>
        <v>146.19999999999999</v>
      </c>
      <c r="F29" s="28"/>
      <c r="G29" s="28"/>
      <c r="H29" s="28"/>
      <c r="I29" s="28"/>
      <c r="J29" s="28">
        <v>146.19999999999999</v>
      </c>
      <c r="K29" s="28">
        <v>146.19999999999999</v>
      </c>
      <c r="L29" s="28"/>
      <c r="M29" s="28"/>
      <c r="N29" s="28"/>
      <c r="O29" s="28"/>
      <c r="P29" s="28"/>
      <c r="Q29" s="28"/>
      <c r="R29" s="28"/>
      <c r="S29" s="28"/>
    </row>
    <row r="30" spans="1:19" ht="30" customHeight="1">
      <c r="A30" s="58" t="s">
        <v>155</v>
      </c>
      <c r="B30" s="27" t="s">
        <v>156</v>
      </c>
      <c r="C30" s="59">
        <v>2050202</v>
      </c>
      <c r="D30" s="60" t="s">
        <v>224</v>
      </c>
      <c r="E30" s="28">
        <v>2945.36</v>
      </c>
      <c r="F30" s="28">
        <v>2665.36</v>
      </c>
      <c r="G30" s="28">
        <v>2305.14</v>
      </c>
      <c r="H30" s="28">
        <v>0</v>
      </c>
      <c r="I30" s="28">
        <v>360.22</v>
      </c>
      <c r="J30" s="28">
        <v>280</v>
      </c>
      <c r="K30" s="28">
        <v>280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30" customHeight="1">
      <c r="A31" s="58" t="s">
        <v>155</v>
      </c>
      <c r="B31" s="27" t="s">
        <v>156</v>
      </c>
      <c r="C31" s="32" t="s">
        <v>233</v>
      </c>
      <c r="D31" s="32" t="s">
        <v>234</v>
      </c>
      <c r="E31" s="28">
        <f>J31</f>
        <v>51.445</v>
      </c>
      <c r="F31" s="28"/>
      <c r="G31" s="28"/>
      <c r="H31" s="28"/>
      <c r="I31" s="28"/>
      <c r="J31" s="28">
        <v>51.445</v>
      </c>
      <c r="K31" s="28">
        <v>51.445</v>
      </c>
      <c r="L31" s="28"/>
      <c r="M31" s="28"/>
      <c r="N31" s="28"/>
      <c r="O31" s="28"/>
      <c r="P31" s="28"/>
      <c r="Q31" s="28"/>
      <c r="R31" s="28"/>
      <c r="S31" s="28"/>
    </row>
    <row r="32" spans="1:19" ht="30" customHeight="1">
      <c r="A32" s="58" t="s">
        <v>155</v>
      </c>
      <c r="B32" s="27" t="s">
        <v>156</v>
      </c>
      <c r="C32" s="32" t="s">
        <v>223</v>
      </c>
      <c r="D32" s="32" t="s">
        <v>224</v>
      </c>
      <c r="E32" s="28">
        <f>J32</f>
        <v>100</v>
      </c>
      <c r="F32" s="28"/>
      <c r="G32" s="28"/>
      <c r="H32" s="28"/>
      <c r="I32" s="28"/>
      <c r="J32" s="28">
        <v>100</v>
      </c>
      <c r="K32" s="28">
        <v>100</v>
      </c>
      <c r="L32" s="28"/>
      <c r="M32" s="28"/>
      <c r="N32" s="28"/>
      <c r="O32" s="28"/>
      <c r="P32" s="28"/>
      <c r="Q32" s="28"/>
      <c r="R32" s="28"/>
      <c r="S32" s="28"/>
    </row>
    <row r="33" spans="1:19" ht="30" customHeight="1">
      <c r="A33" s="58" t="s">
        <v>155</v>
      </c>
      <c r="B33" s="27" t="s">
        <v>156</v>
      </c>
      <c r="C33" s="61" t="s">
        <v>235</v>
      </c>
      <c r="D33" s="62" t="s">
        <v>236</v>
      </c>
      <c r="E33" s="28">
        <f>J33</f>
        <v>20</v>
      </c>
      <c r="F33" s="28"/>
      <c r="G33" s="28"/>
      <c r="H33" s="28"/>
      <c r="I33" s="28"/>
      <c r="J33" s="28">
        <v>20</v>
      </c>
      <c r="K33" s="28">
        <v>20</v>
      </c>
      <c r="L33" s="28"/>
      <c r="M33" s="28"/>
      <c r="N33" s="28"/>
      <c r="O33" s="28"/>
      <c r="P33" s="28"/>
      <c r="Q33" s="28"/>
      <c r="R33" s="28"/>
      <c r="S33" s="28"/>
    </row>
    <row r="34" spans="1:19" ht="30" customHeight="1">
      <c r="A34" s="58" t="s">
        <v>157</v>
      </c>
      <c r="B34" s="27" t="s">
        <v>158</v>
      </c>
      <c r="C34" s="59">
        <v>2050202</v>
      </c>
      <c r="D34" s="60" t="s">
        <v>224</v>
      </c>
      <c r="E34" s="28">
        <f>F34+J34</f>
        <v>2350.953317</v>
      </c>
      <c r="F34" s="28">
        <v>2283.4299999999998</v>
      </c>
      <c r="G34" s="28">
        <v>1984.58</v>
      </c>
      <c r="H34" s="28">
        <v>0</v>
      </c>
      <c r="I34" s="28">
        <v>298.85000000000002</v>
      </c>
      <c r="J34" s="28">
        <f>24.2+43.323317</f>
        <v>67.523317000000006</v>
      </c>
      <c r="K34" s="28">
        <f>24.2+43.323317</f>
        <v>67.523317000000006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ht="30" customHeight="1">
      <c r="A35" s="58" t="s">
        <v>159</v>
      </c>
      <c r="B35" s="27" t="s">
        <v>160</v>
      </c>
      <c r="C35" s="59">
        <v>2050202</v>
      </c>
      <c r="D35" s="60" t="s">
        <v>224</v>
      </c>
      <c r="E35" s="28">
        <v>2331.02</v>
      </c>
      <c r="F35" s="28">
        <v>2236.02</v>
      </c>
      <c r="G35" s="28">
        <v>1997.57</v>
      </c>
      <c r="H35" s="28">
        <v>0</v>
      </c>
      <c r="I35" s="28">
        <v>238.45</v>
      </c>
      <c r="J35" s="28">
        <v>95</v>
      </c>
      <c r="K35" s="28">
        <v>95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</row>
    <row r="36" spans="1:19" ht="30" customHeight="1">
      <c r="A36" s="58" t="s">
        <v>159</v>
      </c>
      <c r="B36" s="27" t="s">
        <v>160</v>
      </c>
      <c r="C36" s="32" t="s">
        <v>233</v>
      </c>
      <c r="D36" s="32" t="s">
        <v>234</v>
      </c>
      <c r="E36" s="28">
        <f>J36</f>
        <v>2.8595000000000002</v>
      </c>
      <c r="F36" s="28"/>
      <c r="G36" s="28"/>
      <c r="H36" s="28"/>
      <c r="I36" s="28"/>
      <c r="J36" s="28">
        <v>2.8595000000000002</v>
      </c>
      <c r="K36" s="28">
        <v>2.8595000000000002</v>
      </c>
      <c r="L36" s="28"/>
      <c r="M36" s="28"/>
      <c r="N36" s="28"/>
      <c r="O36" s="28"/>
      <c r="P36" s="28"/>
      <c r="Q36" s="28"/>
      <c r="R36" s="28"/>
      <c r="S36" s="28"/>
    </row>
    <row r="37" spans="1:19" ht="30" customHeight="1">
      <c r="A37" s="58" t="s">
        <v>159</v>
      </c>
      <c r="B37" s="27" t="s">
        <v>160</v>
      </c>
      <c r="C37" s="32" t="s">
        <v>230</v>
      </c>
      <c r="D37" s="32" t="s">
        <v>231</v>
      </c>
      <c r="E37" s="28">
        <f>J37</f>
        <v>28.8</v>
      </c>
      <c r="F37" s="28"/>
      <c r="G37" s="28"/>
      <c r="H37" s="28"/>
      <c r="I37" s="28"/>
      <c r="J37" s="28">
        <v>28.8</v>
      </c>
      <c r="K37" s="28">
        <v>28.8</v>
      </c>
      <c r="L37" s="28"/>
      <c r="M37" s="28"/>
      <c r="N37" s="28"/>
      <c r="O37" s="28"/>
      <c r="P37" s="28"/>
      <c r="Q37" s="28"/>
      <c r="R37" s="28"/>
      <c r="S37" s="28"/>
    </row>
    <row r="38" spans="1:19" ht="30" customHeight="1">
      <c r="A38" s="58" t="s">
        <v>161</v>
      </c>
      <c r="B38" s="27" t="s">
        <v>162</v>
      </c>
      <c r="C38" s="59">
        <v>2050202</v>
      </c>
      <c r="D38" s="60" t="s">
        <v>224</v>
      </c>
      <c r="E38" s="28">
        <f>F38+J38</f>
        <v>1841.3089030000001</v>
      </c>
      <c r="F38" s="28">
        <v>1606.19</v>
      </c>
      <c r="G38" s="28">
        <v>1422.89</v>
      </c>
      <c r="H38" s="28">
        <v>0</v>
      </c>
      <c r="I38" s="28">
        <v>183.3</v>
      </c>
      <c r="J38" s="28">
        <f>222+13.118903</f>
        <v>235.11890299999999</v>
      </c>
      <c r="K38" s="28">
        <f>222+13.118903</f>
        <v>235.11890299999999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30" customHeight="1">
      <c r="A39" s="58" t="s">
        <v>161</v>
      </c>
      <c r="B39" s="27" t="s">
        <v>162</v>
      </c>
      <c r="C39" s="59">
        <v>2050904</v>
      </c>
      <c r="D39" s="60" t="s">
        <v>234</v>
      </c>
      <c r="E39" s="28">
        <f>J39</f>
        <v>5.7370359999999998</v>
      </c>
      <c r="F39" s="28"/>
      <c r="G39" s="28"/>
      <c r="H39" s="28"/>
      <c r="I39" s="28"/>
      <c r="J39" s="28">
        <v>5.7370359999999998</v>
      </c>
      <c r="K39" s="28">
        <v>5.7370359999999998</v>
      </c>
      <c r="L39" s="28"/>
      <c r="M39" s="28"/>
      <c r="N39" s="28"/>
      <c r="O39" s="28"/>
      <c r="P39" s="28"/>
      <c r="Q39" s="28"/>
      <c r="R39" s="28"/>
      <c r="S39" s="28"/>
    </row>
    <row r="40" spans="1:19" ht="30" customHeight="1">
      <c r="A40" s="58" t="s">
        <v>163</v>
      </c>
      <c r="B40" s="27" t="s">
        <v>164</v>
      </c>
      <c r="C40" s="59">
        <v>2050202</v>
      </c>
      <c r="D40" s="60" t="s">
        <v>224</v>
      </c>
      <c r="E40" s="28">
        <f>F40+J40</f>
        <v>1905.0215000000001</v>
      </c>
      <c r="F40" s="28">
        <v>1699.92</v>
      </c>
      <c r="G40" s="28">
        <v>1539.15</v>
      </c>
      <c r="H40" s="28">
        <v>0</v>
      </c>
      <c r="I40" s="28">
        <v>160.77000000000001</v>
      </c>
      <c r="J40" s="28">
        <f>135.52+69.5815</f>
        <v>205.10149999999999</v>
      </c>
      <c r="K40" s="28">
        <f>135.52+69.5815</f>
        <v>205.10149999999999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ht="30" customHeight="1">
      <c r="A41" s="58" t="s">
        <v>165</v>
      </c>
      <c r="B41" s="27" t="s">
        <v>166</v>
      </c>
      <c r="C41" s="59">
        <v>2050202</v>
      </c>
      <c r="D41" s="60" t="s">
        <v>224</v>
      </c>
      <c r="E41" s="28">
        <f>F41+J41</f>
        <v>807.40842899999996</v>
      </c>
      <c r="F41" s="28">
        <v>784.37</v>
      </c>
      <c r="G41" s="28">
        <v>747.66</v>
      </c>
      <c r="H41" s="28">
        <v>0</v>
      </c>
      <c r="I41" s="28">
        <v>36.71</v>
      </c>
      <c r="J41" s="28">
        <f>K41+O41</f>
        <v>23.038429000000001</v>
      </c>
      <c r="K41" s="28">
        <f>9+0.038429</f>
        <v>9.0384290000000007</v>
      </c>
      <c r="L41" s="28">
        <v>0</v>
      </c>
      <c r="M41" s="28">
        <v>0</v>
      </c>
      <c r="N41" s="28">
        <v>0</v>
      </c>
      <c r="O41" s="28">
        <v>14</v>
      </c>
      <c r="P41" s="28">
        <v>0</v>
      </c>
      <c r="Q41" s="28">
        <v>0</v>
      </c>
      <c r="R41" s="28">
        <v>0</v>
      </c>
      <c r="S41" s="28">
        <v>0</v>
      </c>
    </row>
    <row r="42" spans="1:19" ht="30" customHeight="1">
      <c r="A42" s="58" t="s">
        <v>165</v>
      </c>
      <c r="B42" s="27" t="s">
        <v>166</v>
      </c>
      <c r="C42" s="32" t="s">
        <v>230</v>
      </c>
      <c r="D42" s="32" t="s">
        <v>231</v>
      </c>
      <c r="E42" s="28">
        <f>J42</f>
        <v>18.473579000000001</v>
      </c>
      <c r="F42" s="28"/>
      <c r="G42" s="28"/>
      <c r="H42" s="28"/>
      <c r="I42" s="28"/>
      <c r="J42" s="28">
        <v>18.473579000000001</v>
      </c>
      <c r="K42" s="28">
        <v>18.473579000000001</v>
      </c>
      <c r="L42" s="28"/>
      <c r="M42" s="28"/>
      <c r="N42" s="28"/>
      <c r="O42" s="28"/>
      <c r="P42" s="28"/>
      <c r="Q42" s="28"/>
      <c r="R42" s="28"/>
      <c r="S42" s="28"/>
    </row>
    <row r="43" spans="1:19" ht="30" customHeight="1">
      <c r="A43" s="58" t="s">
        <v>167</v>
      </c>
      <c r="B43" s="27" t="s">
        <v>168</v>
      </c>
      <c r="C43" s="59">
        <v>2050202</v>
      </c>
      <c r="D43" s="60" t="s">
        <v>224</v>
      </c>
      <c r="E43" s="28">
        <f>F43+J43</f>
        <v>461.15685200000001</v>
      </c>
      <c r="F43" s="28">
        <v>438.49</v>
      </c>
      <c r="G43" s="28">
        <v>415.2</v>
      </c>
      <c r="H43" s="28">
        <v>0.94</v>
      </c>
      <c r="I43" s="28">
        <v>22.35</v>
      </c>
      <c r="J43" s="28">
        <f>21+1.666852</f>
        <v>22.666851999999999</v>
      </c>
      <c r="K43" s="28">
        <f>21+1.666852</f>
        <v>22.666851999999999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ht="30" customHeight="1">
      <c r="A44" s="58" t="s">
        <v>169</v>
      </c>
      <c r="B44" s="27" t="s">
        <v>170</v>
      </c>
      <c r="C44" s="59">
        <v>2050202</v>
      </c>
      <c r="D44" s="60" t="s">
        <v>224</v>
      </c>
      <c r="E44" s="28">
        <v>1004.77</v>
      </c>
      <c r="F44" s="28">
        <v>768.77</v>
      </c>
      <c r="G44" s="28">
        <v>708.15</v>
      </c>
      <c r="H44" s="28">
        <v>0</v>
      </c>
      <c r="I44" s="28">
        <v>60.62</v>
      </c>
      <c r="J44" s="28">
        <v>236</v>
      </c>
      <c r="K44" s="28">
        <v>6</v>
      </c>
      <c r="L44" s="28">
        <v>0</v>
      </c>
      <c r="M44" s="28">
        <v>0</v>
      </c>
      <c r="N44" s="28">
        <v>0</v>
      </c>
      <c r="O44" s="28">
        <v>230</v>
      </c>
      <c r="P44" s="28">
        <v>0</v>
      </c>
      <c r="Q44" s="28">
        <v>0</v>
      </c>
      <c r="R44" s="28">
        <v>0</v>
      </c>
      <c r="S44" s="28">
        <v>0</v>
      </c>
    </row>
    <row r="45" spans="1:19" ht="30" customHeight="1">
      <c r="A45" s="58" t="s">
        <v>169</v>
      </c>
      <c r="B45" s="27" t="s">
        <v>170</v>
      </c>
      <c r="C45" s="32" t="s">
        <v>233</v>
      </c>
      <c r="D45" s="32" t="s">
        <v>234</v>
      </c>
      <c r="E45" s="28">
        <f>J45</f>
        <v>1.4648000000000001</v>
      </c>
      <c r="F45" s="28"/>
      <c r="G45" s="28"/>
      <c r="H45" s="28"/>
      <c r="I45" s="28"/>
      <c r="J45" s="28">
        <v>1.4648000000000001</v>
      </c>
      <c r="K45" s="28">
        <v>1.4648000000000001</v>
      </c>
      <c r="L45" s="28"/>
      <c r="M45" s="28"/>
      <c r="N45" s="28"/>
      <c r="O45" s="28"/>
      <c r="P45" s="28"/>
      <c r="Q45" s="28"/>
      <c r="R45" s="28"/>
      <c r="S45" s="28"/>
    </row>
    <row r="46" spans="1:19" ht="30" customHeight="1">
      <c r="A46" s="58" t="s">
        <v>169</v>
      </c>
      <c r="B46" s="27" t="s">
        <v>170</v>
      </c>
      <c r="C46" s="32" t="s">
        <v>230</v>
      </c>
      <c r="D46" s="32" t="s">
        <v>231</v>
      </c>
      <c r="E46" s="28">
        <f>J46</f>
        <v>500</v>
      </c>
      <c r="F46" s="28"/>
      <c r="G46" s="28"/>
      <c r="H46" s="28"/>
      <c r="I46" s="28"/>
      <c r="J46" s="28">
        <v>500</v>
      </c>
      <c r="K46" s="28">
        <v>500</v>
      </c>
      <c r="L46" s="28"/>
      <c r="M46" s="28"/>
      <c r="N46" s="28"/>
      <c r="O46" s="28"/>
      <c r="P46" s="28"/>
      <c r="Q46" s="28"/>
      <c r="R46" s="28"/>
      <c r="S46" s="28"/>
    </row>
    <row r="47" spans="1:19" ht="30" customHeight="1">
      <c r="A47" s="58" t="s">
        <v>171</v>
      </c>
      <c r="B47" s="27" t="s">
        <v>172</v>
      </c>
      <c r="C47" s="59">
        <v>2050203</v>
      </c>
      <c r="D47" s="60" t="s">
        <v>237</v>
      </c>
      <c r="E47" s="28">
        <f>F47+J47</f>
        <v>4466.7366940000002</v>
      </c>
      <c r="F47" s="28">
        <v>3894.91</v>
      </c>
      <c r="G47" s="28">
        <v>3524.19</v>
      </c>
      <c r="H47" s="28">
        <v>1.63</v>
      </c>
      <c r="I47" s="28">
        <v>369.09</v>
      </c>
      <c r="J47" s="28">
        <f>208+363.826694</f>
        <v>571.82669399999997</v>
      </c>
      <c r="K47" s="28">
        <f>208+363.826694</f>
        <v>571.82669399999997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ht="30" customHeight="1">
      <c r="A48" s="58" t="s">
        <v>173</v>
      </c>
      <c r="B48" s="27" t="s">
        <v>174</v>
      </c>
      <c r="C48" s="59">
        <v>2050203</v>
      </c>
      <c r="D48" s="60" t="s">
        <v>237</v>
      </c>
      <c r="E48" s="28">
        <f>F48+J48</f>
        <v>1949.5648000000001</v>
      </c>
      <c r="F48" s="28">
        <v>1921.98</v>
      </c>
      <c r="G48" s="28">
        <v>1768.4</v>
      </c>
      <c r="H48" s="28">
        <v>0</v>
      </c>
      <c r="I48" s="28">
        <v>153.58000000000001</v>
      </c>
      <c r="J48" s="28">
        <f>12.5+15.0848</f>
        <v>27.584800000000001</v>
      </c>
      <c r="K48" s="28">
        <f>12.5+15.0848</f>
        <v>27.584800000000001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19" ht="30" customHeight="1">
      <c r="A49" s="58" t="s">
        <v>175</v>
      </c>
      <c r="B49" s="27" t="s">
        <v>176</v>
      </c>
      <c r="C49" s="59">
        <v>2050203</v>
      </c>
      <c r="D49" s="60" t="s">
        <v>237</v>
      </c>
      <c r="E49" s="28">
        <f>F49+J49</f>
        <v>3330.435242</v>
      </c>
      <c r="F49" s="28">
        <v>3216.56</v>
      </c>
      <c r="G49" s="28">
        <v>2921.66</v>
      </c>
      <c r="H49" s="28">
        <v>0</v>
      </c>
      <c r="I49" s="28">
        <v>294.89999999999998</v>
      </c>
      <c r="J49" s="28">
        <f>80+33.875242</f>
        <v>113.875242</v>
      </c>
      <c r="K49" s="28">
        <f>80+33.875242</f>
        <v>113.875242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19" ht="30" customHeight="1">
      <c r="A50" s="58" t="s">
        <v>177</v>
      </c>
      <c r="B50" s="27" t="s">
        <v>178</v>
      </c>
      <c r="C50" s="59">
        <v>2050203</v>
      </c>
      <c r="D50" s="60" t="s">
        <v>237</v>
      </c>
      <c r="E50" s="28">
        <f>F50+J50</f>
        <v>3657.7963890000001</v>
      </c>
      <c r="F50" s="28">
        <v>3521.87</v>
      </c>
      <c r="G50" s="28">
        <v>3149.42</v>
      </c>
      <c r="H50" s="28">
        <v>0</v>
      </c>
      <c r="I50" s="28">
        <v>372.45</v>
      </c>
      <c r="J50" s="28">
        <f>101.35+34.576389</f>
        <v>135.926389</v>
      </c>
      <c r="K50" s="28">
        <f>101.35+34.576389</f>
        <v>135.926389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ht="30" customHeight="1">
      <c r="A51" s="58" t="s">
        <v>177</v>
      </c>
      <c r="B51" s="27" t="s">
        <v>178</v>
      </c>
      <c r="C51" s="59">
        <v>2050904</v>
      </c>
      <c r="D51" s="60" t="s">
        <v>234</v>
      </c>
      <c r="E51" s="28">
        <f>J51</f>
        <v>5.54</v>
      </c>
      <c r="F51" s="28"/>
      <c r="G51" s="28"/>
      <c r="H51" s="28"/>
      <c r="I51" s="28"/>
      <c r="J51" s="28">
        <v>5.54</v>
      </c>
      <c r="K51" s="28">
        <v>5.54</v>
      </c>
      <c r="L51" s="28"/>
      <c r="M51" s="28"/>
      <c r="N51" s="28"/>
      <c r="O51" s="28"/>
      <c r="P51" s="28"/>
      <c r="Q51" s="28"/>
      <c r="R51" s="28"/>
      <c r="S51" s="28"/>
    </row>
    <row r="52" spans="1:19" ht="30" customHeight="1">
      <c r="A52" s="58" t="s">
        <v>179</v>
      </c>
      <c r="B52" s="27" t="s">
        <v>180</v>
      </c>
      <c r="C52" s="59">
        <v>2050203</v>
      </c>
      <c r="D52" s="60" t="s">
        <v>237</v>
      </c>
      <c r="E52" s="28">
        <v>863.07</v>
      </c>
      <c r="F52" s="28">
        <v>821.07</v>
      </c>
      <c r="G52" s="28">
        <v>711.52</v>
      </c>
      <c r="H52" s="28">
        <v>1.56</v>
      </c>
      <c r="I52" s="28">
        <v>107.99</v>
      </c>
      <c r="J52" s="28">
        <v>42</v>
      </c>
      <c r="K52" s="28">
        <v>42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</row>
    <row r="53" spans="1:19" ht="30" customHeight="1">
      <c r="A53" s="58" t="s">
        <v>181</v>
      </c>
      <c r="B53" s="27" t="s">
        <v>182</v>
      </c>
      <c r="C53" s="59">
        <v>2050203</v>
      </c>
      <c r="D53" s="60" t="s">
        <v>237</v>
      </c>
      <c r="E53" s="28">
        <f>F53+J53</f>
        <v>3316.4269260000001</v>
      </c>
      <c r="F53" s="28">
        <v>2230.92</v>
      </c>
      <c r="G53" s="28">
        <v>1962.46</v>
      </c>
      <c r="H53" s="28">
        <v>4.5199999999999996</v>
      </c>
      <c r="I53" s="28">
        <v>263.94</v>
      </c>
      <c r="J53" s="28">
        <f>K53+O53</f>
        <v>1085.506926</v>
      </c>
      <c r="K53" s="28">
        <f>15+380.506926</f>
        <v>395.50692600000002</v>
      </c>
      <c r="L53" s="28">
        <v>0</v>
      </c>
      <c r="M53" s="28">
        <v>0</v>
      </c>
      <c r="N53" s="28">
        <v>0</v>
      </c>
      <c r="O53" s="28">
        <v>690</v>
      </c>
      <c r="P53" s="28">
        <v>0</v>
      </c>
      <c r="Q53" s="28">
        <v>0</v>
      </c>
      <c r="R53" s="28">
        <v>0</v>
      </c>
      <c r="S53" s="28">
        <v>0</v>
      </c>
    </row>
    <row r="54" spans="1:19" ht="30" customHeight="1">
      <c r="A54" s="58" t="s">
        <v>183</v>
      </c>
      <c r="B54" s="27" t="s">
        <v>184</v>
      </c>
      <c r="C54" s="59">
        <v>2050202</v>
      </c>
      <c r="D54" s="60" t="s">
        <v>224</v>
      </c>
      <c r="E54" s="28">
        <v>458.5</v>
      </c>
      <c r="F54" s="28">
        <v>422.5</v>
      </c>
      <c r="G54" s="28">
        <v>400.06</v>
      </c>
      <c r="H54" s="28">
        <v>0</v>
      </c>
      <c r="I54" s="28">
        <v>22.44</v>
      </c>
      <c r="J54" s="28">
        <v>36</v>
      </c>
      <c r="K54" s="28">
        <v>36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</row>
    <row r="55" spans="1:19" ht="30" customHeight="1">
      <c r="A55" s="58" t="s">
        <v>185</v>
      </c>
      <c r="B55" s="27" t="s">
        <v>186</v>
      </c>
      <c r="C55" s="59">
        <v>2050202</v>
      </c>
      <c r="D55" s="60" t="s">
        <v>224</v>
      </c>
      <c r="E55" s="28">
        <f>F55+J55</f>
        <v>775.24627999999996</v>
      </c>
      <c r="F55" s="28">
        <v>749.78</v>
      </c>
      <c r="G55" s="28">
        <v>725.32</v>
      </c>
      <c r="H55" s="28">
        <v>0</v>
      </c>
      <c r="I55" s="28">
        <v>24.46</v>
      </c>
      <c r="J55" s="28">
        <f>6+19.46628</f>
        <v>25.466280000000001</v>
      </c>
      <c r="K55" s="28">
        <f>6+19.46628</f>
        <v>25.466280000000001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</row>
    <row r="56" spans="1:19" ht="30" customHeight="1">
      <c r="A56" s="58" t="s">
        <v>187</v>
      </c>
      <c r="B56" s="27" t="s">
        <v>188</v>
      </c>
      <c r="C56" s="59">
        <v>2050202</v>
      </c>
      <c r="D56" s="60" t="s">
        <v>224</v>
      </c>
      <c r="E56" s="28">
        <f>F56+J56</f>
        <v>403.33</v>
      </c>
      <c r="F56" s="28">
        <v>394.83</v>
      </c>
      <c r="G56" s="28">
        <v>374.2</v>
      </c>
      <c r="H56" s="28">
        <v>0</v>
      </c>
      <c r="I56" s="28">
        <v>20.63</v>
      </c>
      <c r="J56" s="28">
        <v>8.5</v>
      </c>
      <c r="K56" s="28">
        <v>8.5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</row>
    <row r="57" spans="1:19" ht="30" customHeight="1">
      <c r="A57" s="58" t="s">
        <v>187</v>
      </c>
      <c r="B57" s="27" t="s">
        <v>188</v>
      </c>
      <c r="C57" s="59">
        <v>2050999</v>
      </c>
      <c r="D57" s="60" t="s">
        <v>238</v>
      </c>
      <c r="E57" s="28">
        <v>6</v>
      </c>
      <c r="F57" s="28">
        <v>0</v>
      </c>
      <c r="G57" s="28">
        <v>0</v>
      </c>
      <c r="H57" s="28">
        <v>0</v>
      </c>
      <c r="I57" s="28">
        <v>0</v>
      </c>
      <c r="J57" s="28">
        <v>6</v>
      </c>
      <c r="K57" s="28">
        <v>6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</row>
    <row r="58" spans="1:19" ht="30" customHeight="1">
      <c r="A58" s="58" t="s">
        <v>189</v>
      </c>
      <c r="B58" s="27" t="s">
        <v>190</v>
      </c>
      <c r="C58" s="59">
        <v>2050204</v>
      </c>
      <c r="D58" s="60" t="s">
        <v>239</v>
      </c>
      <c r="E58" s="28">
        <f>F58+J58</f>
        <v>7200.8366050000004</v>
      </c>
      <c r="F58" s="28">
        <v>6980.55</v>
      </c>
      <c r="G58" s="28">
        <v>5658.3</v>
      </c>
      <c r="H58" s="28">
        <v>4.75</v>
      </c>
      <c r="I58" s="28">
        <v>1317.5</v>
      </c>
      <c r="J58" s="28">
        <f>30+190.286605</f>
        <v>220.28660500000001</v>
      </c>
      <c r="K58" s="28">
        <f>30+190.286605</f>
        <v>220.28660500000001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</row>
    <row r="59" spans="1:19" ht="30" customHeight="1">
      <c r="A59" s="58" t="s">
        <v>189</v>
      </c>
      <c r="B59" s="27" t="s">
        <v>190</v>
      </c>
      <c r="C59" s="32" t="s">
        <v>230</v>
      </c>
      <c r="D59" s="32" t="s">
        <v>231</v>
      </c>
      <c r="E59" s="28">
        <f>J59</f>
        <v>100</v>
      </c>
      <c r="F59" s="28"/>
      <c r="G59" s="28"/>
      <c r="H59" s="28"/>
      <c r="I59" s="28"/>
      <c r="J59" s="28">
        <v>100</v>
      </c>
      <c r="K59" s="28">
        <v>100</v>
      </c>
      <c r="L59" s="28"/>
      <c r="M59" s="28"/>
      <c r="N59" s="28"/>
      <c r="O59" s="28"/>
      <c r="P59" s="28"/>
      <c r="Q59" s="28"/>
      <c r="R59" s="28"/>
      <c r="S59" s="28"/>
    </row>
    <row r="60" spans="1:19" ht="30" customHeight="1">
      <c r="A60" s="58" t="s">
        <v>191</v>
      </c>
      <c r="B60" s="27" t="s">
        <v>192</v>
      </c>
      <c r="C60" s="59">
        <v>2050204</v>
      </c>
      <c r="D60" s="60" t="s">
        <v>239</v>
      </c>
      <c r="E60" s="28">
        <v>3456.01</v>
      </c>
      <c r="F60" s="28">
        <v>3422.01</v>
      </c>
      <c r="G60" s="28">
        <v>3045.15</v>
      </c>
      <c r="H60" s="28">
        <v>26.63</v>
      </c>
      <c r="I60" s="28">
        <v>350.23</v>
      </c>
      <c r="J60" s="28">
        <v>34</v>
      </c>
      <c r="K60" s="28">
        <v>34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</row>
    <row r="61" spans="1:19" ht="30" customHeight="1">
      <c r="A61" s="58" t="s">
        <v>193</v>
      </c>
      <c r="B61" s="27" t="s">
        <v>194</v>
      </c>
      <c r="C61" s="59">
        <v>2050204</v>
      </c>
      <c r="D61" s="60" t="s">
        <v>239</v>
      </c>
      <c r="E61" s="28">
        <f>F61+J61</f>
        <v>4391.0288</v>
      </c>
      <c r="F61" s="28">
        <v>4131.1499999999996</v>
      </c>
      <c r="G61" s="28">
        <v>3705.15</v>
      </c>
      <c r="H61" s="28">
        <v>0</v>
      </c>
      <c r="I61" s="28">
        <v>426</v>
      </c>
      <c r="J61" s="28">
        <f>234.1+25.7788</f>
        <v>259.87880000000001</v>
      </c>
      <c r="K61" s="28">
        <f>234.1+25.7788</f>
        <v>259.87880000000001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</row>
    <row r="62" spans="1:19" ht="30" customHeight="1">
      <c r="A62" s="58" t="s">
        <v>195</v>
      </c>
      <c r="B62" s="27" t="s">
        <v>196</v>
      </c>
      <c r="C62" s="59">
        <v>2050302</v>
      </c>
      <c r="D62" s="60" t="s">
        <v>240</v>
      </c>
      <c r="E62" s="28">
        <f>F62+J62</f>
        <v>2760.2094999999999</v>
      </c>
      <c r="F62" s="28">
        <v>1951.96</v>
      </c>
      <c r="G62" s="28">
        <v>1802.6</v>
      </c>
      <c r="H62" s="28">
        <v>1.87</v>
      </c>
      <c r="I62" s="28">
        <v>147.49</v>
      </c>
      <c r="J62" s="28">
        <f>K62+N62</f>
        <v>808.24950000000001</v>
      </c>
      <c r="K62" s="28">
        <f>305+203.2495</f>
        <v>508.24950000000001</v>
      </c>
      <c r="L62" s="28">
        <v>0</v>
      </c>
      <c r="M62" s="28">
        <v>0</v>
      </c>
      <c r="N62" s="28">
        <v>300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</row>
    <row r="63" spans="1:19" ht="30" customHeight="1">
      <c r="A63" s="58" t="s">
        <v>197</v>
      </c>
      <c r="B63" s="27" t="s">
        <v>198</v>
      </c>
      <c r="C63" s="59">
        <v>2050701</v>
      </c>
      <c r="D63" s="60" t="s">
        <v>241</v>
      </c>
      <c r="E63" s="28">
        <f>F63+J63</f>
        <v>616.61921800000005</v>
      </c>
      <c r="F63" s="28">
        <v>560.04999999999995</v>
      </c>
      <c r="G63" s="28">
        <v>477.54</v>
      </c>
      <c r="H63" s="28">
        <v>0</v>
      </c>
      <c r="I63" s="28">
        <v>82.51</v>
      </c>
      <c r="J63" s="28">
        <f>6+50.569218</f>
        <v>56.569217999999999</v>
      </c>
      <c r="K63" s="28">
        <f>6+50.569218</f>
        <v>56.569217999999999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</row>
    <row r="64" spans="1:19" ht="30" customHeight="1">
      <c r="A64" s="58" t="s">
        <v>197</v>
      </c>
      <c r="B64" s="27" t="s">
        <v>198</v>
      </c>
      <c r="C64" s="32" t="s">
        <v>233</v>
      </c>
      <c r="D64" s="32" t="s">
        <v>234</v>
      </c>
      <c r="E64" s="28">
        <f>J64</f>
        <v>14.018660000000001</v>
      </c>
      <c r="F64" s="28"/>
      <c r="G64" s="28"/>
      <c r="H64" s="28"/>
      <c r="I64" s="28"/>
      <c r="J64" s="28">
        <v>14.018660000000001</v>
      </c>
      <c r="K64" s="28">
        <v>14.018660000000001</v>
      </c>
      <c r="L64" s="28"/>
      <c r="M64" s="28"/>
      <c r="N64" s="28"/>
      <c r="O64" s="28"/>
      <c r="P64" s="28"/>
      <c r="Q64" s="28"/>
      <c r="R64" s="28"/>
      <c r="S64" s="28"/>
    </row>
    <row r="65" spans="1:19" ht="30" customHeight="1">
      <c r="A65" s="58" t="s">
        <v>199</v>
      </c>
      <c r="B65" s="27" t="s">
        <v>200</v>
      </c>
      <c r="C65" s="59">
        <v>2050201</v>
      </c>
      <c r="D65" s="60" t="s">
        <v>232</v>
      </c>
      <c r="E65" s="28">
        <v>934.81</v>
      </c>
      <c r="F65" s="28">
        <v>468.81</v>
      </c>
      <c r="G65" s="28">
        <v>424.48</v>
      </c>
      <c r="H65" s="28">
        <v>0</v>
      </c>
      <c r="I65" s="28">
        <v>44.33</v>
      </c>
      <c r="J65" s="28">
        <v>466</v>
      </c>
      <c r="K65" s="28">
        <v>226</v>
      </c>
      <c r="L65" s="28">
        <v>0</v>
      </c>
      <c r="M65" s="28">
        <v>0</v>
      </c>
      <c r="N65" s="28">
        <v>0</v>
      </c>
      <c r="O65" s="28">
        <v>240</v>
      </c>
      <c r="P65" s="28">
        <v>0</v>
      </c>
      <c r="Q65" s="28">
        <v>0</v>
      </c>
      <c r="R65" s="28">
        <v>0</v>
      </c>
      <c r="S65" s="28">
        <v>0</v>
      </c>
    </row>
    <row r="66" spans="1:19" ht="30" customHeight="1">
      <c r="A66" s="58" t="s">
        <v>201</v>
      </c>
      <c r="B66" s="27" t="s">
        <v>202</v>
      </c>
      <c r="C66" s="59">
        <v>2050201</v>
      </c>
      <c r="D66" s="60" t="s">
        <v>232</v>
      </c>
      <c r="E66" s="28">
        <f>F66+J66</f>
        <v>320.3</v>
      </c>
      <c r="F66" s="28">
        <v>193.3</v>
      </c>
      <c r="G66" s="28">
        <v>173</v>
      </c>
      <c r="H66" s="28">
        <v>0</v>
      </c>
      <c r="I66" s="28">
        <v>20.3</v>
      </c>
      <c r="J66" s="28">
        <f>112+15</f>
        <v>127</v>
      </c>
      <c r="K66" s="28">
        <f>112+15</f>
        <v>127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</row>
    <row r="67" spans="1:19" ht="13.5" customHeight="1"/>
    <row r="68" spans="1:19" ht="13.5" customHeight="1"/>
  </sheetData>
  <sheetProtection formatCells="0" formatColumns="0" formatRows="0"/>
  <mergeCells count="19">
    <mergeCell ref="Q4:Q6"/>
    <mergeCell ref="R4:R6"/>
    <mergeCell ref="S4:S6"/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</mergeCells>
  <phoneticPr fontId="6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opLeftCell="A19" workbookViewId="0">
      <selection sqref="A1:J37"/>
    </sheetView>
  </sheetViews>
  <sheetFormatPr defaultColWidth="9" defaultRowHeight="12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10" style="35" customWidth="1"/>
    <col min="6" max="6" width="8.375" style="36" customWidth="1"/>
    <col min="7" max="7" width="29.25" style="3" customWidth="1"/>
    <col min="8" max="8" width="9" style="3" customWidth="1"/>
    <col min="9" max="9" width="8.875" style="3" customWidth="1"/>
    <col min="10" max="10" width="7.75" style="36" customWidth="1"/>
    <col min="11" max="11" width="9.125" style="3" customWidth="1"/>
    <col min="12" max="16384" width="9" style="3"/>
  </cols>
  <sheetData>
    <row r="1" spans="1:10" ht="12" customHeight="1">
      <c r="A1" s="29" t="s">
        <v>242</v>
      </c>
      <c r="B1" s="29"/>
      <c r="C1" s="29"/>
      <c r="D1" s="29"/>
      <c r="E1" s="37"/>
      <c r="F1" s="38"/>
      <c r="G1" s="29"/>
      <c r="H1" s="29"/>
      <c r="I1" s="29"/>
      <c r="J1" s="38"/>
    </row>
    <row r="2" spans="1:10" ht="30" customHeight="1">
      <c r="A2" s="131" t="s">
        <v>243</v>
      </c>
      <c r="B2" s="131"/>
      <c r="C2" s="131"/>
      <c r="D2" s="131"/>
      <c r="E2" s="139"/>
      <c r="F2" s="139"/>
      <c r="G2" s="131"/>
      <c r="H2" s="131"/>
      <c r="I2" s="131"/>
      <c r="J2" s="139"/>
    </row>
    <row r="3" spans="1:10" ht="16.5" customHeight="1">
      <c r="A3" s="140" t="s">
        <v>11</v>
      </c>
      <c r="B3" s="140"/>
      <c r="C3" s="29"/>
      <c r="D3" s="29"/>
      <c r="E3" s="37"/>
      <c r="F3" s="38"/>
      <c r="G3" s="29"/>
      <c r="H3" s="29"/>
      <c r="I3" s="29"/>
      <c r="J3" s="52" t="s">
        <v>12</v>
      </c>
    </row>
    <row r="4" spans="1:10" ht="27" customHeight="1">
      <c r="A4" s="141" t="s">
        <v>13</v>
      </c>
      <c r="B4" s="141"/>
      <c r="C4" s="142" t="s">
        <v>14</v>
      </c>
      <c r="D4" s="143"/>
      <c r="E4" s="144"/>
      <c r="F4" s="144"/>
      <c r="G4" s="143"/>
      <c r="H4" s="143"/>
      <c r="I4" s="143"/>
      <c r="J4" s="145"/>
    </row>
    <row r="5" spans="1:10" ht="25.5" customHeight="1">
      <c r="A5" s="39" t="s">
        <v>15</v>
      </c>
      <c r="B5" s="39" t="s">
        <v>16</v>
      </c>
      <c r="C5" s="40" t="s">
        <v>17</v>
      </c>
      <c r="D5" s="41" t="s">
        <v>115</v>
      </c>
      <c r="E5" s="42" t="s">
        <v>244</v>
      </c>
      <c r="F5" s="42" t="s">
        <v>245</v>
      </c>
      <c r="G5" s="40" t="s">
        <v>246</v>
      </c>
      <c r="H5" s="41" t="s">
        <v>115</v>
      </c>
      <c r="I5" s="53" t="s">
        <v>244</v>
      </c>
      <c r="J5" s="42" t="s">
        <v>245</v>
      </c>
    </row>
    <row r="6" spans="1:10" s="29" customFormat="1" ht="20.100000000000001" customHeight="1">
      <c r="A6" s="34" t="s">
        <v>247</v>
      </c>
      <c r="B6" s="8">
        <v>53295.839999999997</v>
      </c>
      <c r="C6" s="43" t="s">
        <v>20</v>
      </c>
      <c r="D6" s="44">
        <v>0</v>
      </c>
      <c r="E6" s="45">
        <v>0</v>
      </c>
      <c r="F6" s="44">
        <v>0</v>
      </c>
      <c r="G6" s="46" t="s">
        <v>21</v>
      </c>
      <c r="H6" s="44">
        <v>46625.69</v>
      </c>
      <c r="I6" s="44">
        <v>46625.69</v>
      </c>
      <c r="J6" s="44">
        <v>0</v>
      </c>
    </row>
    <row r="7" spans="1:10" s="29" customFormat="1" ht="20.100000000000001" customHeight="1">
      <c r="A7" s="34" t="s">
        <v>248</v>
      </c>
      <c r="B7" s="8">
        <v>0</v>
      </c>
      <c r="C7" s="43" t="s">
        <v>23</v>
      </c>
      <c r="D7" s="44">
        <v>0</v>
      </c>
      <c r="E7" s="45">
        <v>0</v>
      </c>
      <c r="F7" s="44">
        <v>0</v>
      </c>
      <c r="G7" s="47" t="s">
        <v>24</v>
      </c>
      <c r="H7" s="44">
        <v>43372.13</v>
      </c>
      <c r="I7" s="44">
        <v>43372.13</v>
      </c>
      <c r="J7" s="44">
        <v>0</v>
      </c>
    </row>
    <row r="8" spans="1:10" s="29" customFormat="1" ht="20.100000000000001" customHeight="1">
      <c r="A8" s="48"/>
      <c r="B8" s="8"/>
      <c r="C8" s="43" t="s">
        <v>26</v>
      </c>
      <c r="D8" s="44">
        <v>0</v>
      </c>
      <c r="E8" s="45">
        <v>0</v>
      </c>
      <c r="F8" s="44">
        <v>0</v>
      </c>
      <c r="G8" s="47" t="s">
        <v>27</v>
      </c>
      <c r="H8" s="44">
        <v>43328.6</v>
      </c>
      <c r="I8" s="54">
        <v>43328.6</v>
      </c>
      <c r="J8" s="44">
        <v>0</v>
      </c>
    </row>
    <row r="9" spans="1:10" s="29" customFormat="1" ht="20.100000000000001" customHeight="1">
      <c r="A9" s="48"/>
      <c r="B9" s="8"/>
      <c r="C9" s="43" t="s">
        <v>29</v>
      </c>
      <c r="D9" s="44">
        <v>0</v>
      </c>
      <c r="E9" s="45">
        <v>0</v>
      </c>
      <c r="F9" s="44">
        <v>0</v>
      </c>
      <c r="G9" s="49" t="s">
        <v>30</v>
      </c>
      <c r="H9" s="44">
        <v>43.53</v>
      </c>
      <c r="I9" s="54">
        <v>43.53</v>
      </c>
      <c r="J9" s="44">
        <v>0</v>
      </c>
    </row>
    <row r="10" spans="1:10" s="29" customFormat="1" ht="20.100000000000001" customHeight="1">
      <c r="A10" s="48"/>
      <c r="B10" s="8"/>
      <c r="C10" s="43" t="s">
        <v>32</v>
      </c>
      <c r="D10" s="44">
        <f>E10</f>
        <v>56702.999149000003</v>
      </c>
      <c r="E10" s="44">
        <f>56702.999149</f>
        <v>56702.999149000003</v>
      </c>
      <c r="F10" s="44">
        <v>0</v>
      </c>
      <c r="G10" s="47" t="s">
        <v>33</v>
      </c>
      <c r="H10" s="44">
        <v>3253.56</v>
      </c>
      <c r="I10" s="54">
        <v>3253.56</v>
      </c>
      <c r="J10" s="44">
        <v>0</v>
      </c>
    </row>
    <row r="11" spans="1:10" s="29" customFormat="1" ht="20.100000000000001" customHeight="1">
      <c r="A11" s="50"/>
      <c r="B11" s="8"/>
      <c r="C11" s="43" t="s">
        <v>35</v>
      </c>
      <c r="D11" s="44">
        <v>0</v>
      </c>
      <c r="E11" s="45">
        <v>0</v>
      </c>
      <c r="F11" s="44">
        <v>0</v>
      </c>
      <c r="G11" s="47" t="s">
        <v>36</v>
      </c>
      <c r="H11" s="44">
        <v>3253.56</v>
      </c>
      <c r="I11" s="44">
        <v>3253.56</v>
      </c>
      <c r="J11" s="44">
        <v>0</v>
      </c>
    </row>
    <row r="12" spans="1:10" s="29" customFormat="1" ht="20.100000000000001" customHeight="1">
      <c r="A12" s="50"/>
      <c r="B12" s="8"/>
      <c r="C12" s="43" t="s">
        <v>38</v>
      </c>
      <c r="D12" s="44">
        <v>0</v>
      </c>
      <c r="E12" s="45">
        <v>0</v>
      </c>
      <c r="F12" s="44">
        <v>0</v>
      </c>
      <c r="G12" s="46" t="s">
        <v>39</v>
      </c>
      <c r="H12" s="44">
        <f>H13+H18</f>
        <v>10266.809848999999</v>
      </c>
      <c r="I12" s="44">
        <f>I13+I18</f>
        <v>10082.109149</v>
      </c>
      <c r="J12" s="44">
        <f>J13</f>
        <v>184.70070000000001</v>
      </c>
    </row>
    <row r="13" spans="1:10" s="29" customFormat="1" ht="20.100000000000001" customHeight="1">
      <c r="A13" s="50"/>
      <c r="B13" s="8"/>
      <c r="C13" s="43" t="s">
        <v>41</v>
      </c>
      <c r="D13" s="44">
        <v>0</v>
      </c>
      <c r="E13" s="45">
        <v>0</v>
      </c>
      <c r="F13" s="44">
        <v>0</v>
      </c>
      <c r="G13" s="47" t="s">
        <v>42</v>
      </c>
      <c r="H13" s="44">
        <f>SUM(H14:H17)</f>
        <v>9092.8098489999993</v>
      </c>
      <c r="I13" s="44">
        <f>SUM(I14:I17)</f>
        <v>8908.1091489999999</v>
      </c>
      <c r="J13" s="44">
        <f>SUM(J14:J17)</f>
        <v>184.70070000000001</v>
      </c>
    </row>
    <row r="14" spans="1:10" s="29" customFormat="1" ht="20.100000000000001" customHeight="1">
      <c r="A14" s="50"/>
      <c r="B14" s="8"/>
      <c r="C14" s="43" t="s">
        <v>44</v>
      </c>
      <c r="D14" s="44">
        <v>0</v>
      </c>
      <c r="E14" s="45">
        <v>0</v>
      </c>
      <c r="F14" s="44">
        <v>0</v>
      </c>
      <c r="G14" s="49" t="s">
        <v>45</v>
      </c>
      <c r="H14" s="44">
        <f>I14+J14</f>
        <v>8947.8098489999993</v>
      </c>
      <c r="I14" s="44">
        <f>8758.309149+4.8</f>
        <v>8763.1091489999999</v>
      </c>
      <c r="J14" s="44">
        <f>164.7007+20</f>
        <v>184.70070000000001</v>
      </c>
    </row>
    <row r="15" spans="1:10" s="29" customFormat="1" ht="20.100000000000001" customHeight="1">
      <c r="A15" s="50"/>
      <c r="B15" s="8"/>
      <c r="C15" s="43" t="s">
        <v>47</v>
      </c>
      <c r="D15" s="44">
        <v>0</v>
      </c>
      <c r="E15" s="45">
        <v>0</v>
      </c>
      <c r="F15" s="44">
        <v>0</v>
      </c>
      <c r="G15" s="49" t="s">
        <v>48</v>
      </c>
      <c r="H15" s="44">
        <v>45</v>
      </c>
      <c r="I15" s="44">
        <v>45</v>
      </c>
      <c r="J15" s="44">
        <v>0</v>
      </c>
    </row>
    <row r="16" spans="1:10" s="29" customFormat="1" ht="20.100000000000001" customHeight="1">
      <c r="A16" s="34"/>
      <c r="B16" s="8"/>
      <c r="C16" s="43" t="s">
        <v>50</v>
      </c>
      <c r="D16" s="44">
        <v>164.70070000000001</v>
      </c>
      <c r="E16" s="45">
        <v>0</v>
      </c>
      <c r="F16" s="44">
        <v>164.70070000000001</v>
      </c>
      <c r="G16" s="49" t="s">
        <v>51</v>
      </c>
      <c r="H16" s="44">
        <v>0</v>
      </c>
      <c r="I16" s="44">
        <v>0</v>
      </c>
      <c r="J16" s="44">
        <v>0</v>
      </c>
    </row>
    <row r="17" spans="1:10" s="29" customFormat="1" ht="20.100000000000001" customHeight="1">
      <c r="A17" s="34"/>
      <c r="B17" s="8"/>
      <c r="C17" s="43" t="s">
        <v>53</v>
      </c>
      <c r="D17" s="44">
        <v>0</v>
      </c>
      <c r="E17" s="45">
        <v>0</v>
      </c>
      <c r="F17" s="44">
        <v>0</v>
      </c>
      <c r="G17" s="49" t="s">
        <v>54</v>
      </c>
      <c r="H17" s="44">
        <v>100</v>
      </c>
      <c r="I17" s="44">
        <v>100</v>
      </c>
      <c r="J17" s="44">
        <v>0</v>
      </c>
    </row>
    <row r="18" spans="1:10" s="29" customFormat="1" ht="20.100000000000001" customHeight="1">
      <c r="A18" s="34"/>
      <c r="B18" s="8"/>
      <c r="C18" s="43" t="s">
        <v>56</v>
      </c>
      <c r="D18" s="44">
        <v>0</v>
      </c>
      <c r="E18" s="45">
        <v>0</v>
      </c>
      <c r="F18" s="44">
        <v>0</v>
      </c>
      <c r="G18" s="47" t="s">
        <v>57</v>
      </c>
      <c r="H18" s="44">
        <v>1174</v>
      </c>
      <c r="I18" s="44">
        <v>1174</v>
      </c>
      <c r="J18" s="44">
        <v>0</v>
      </c>
    </row>
    <row r="19" spans="1:10" s="29" customFormat="1" ht="20.100000000000001" customHeight="1">
      <c r="A19" s="34"/>
      <c r="B19" s="8"/>
      <c r="C19" s="43" t="s">
        <v>59</v>
      </c>
      <c r="D19" s="44">
        <v>0</v>
      </c>
      <c r="E19" s="45">
        <v>0</v>
      </c>
      <c r="F19" s="44">
        <v>0</v>
      </c>
      <c r="G19" s="46"/>
      <c r="H19" s="44"/>
      <c r="I19" s="44"/>
      <c r="J19" s="44"/>
    </row>
    <row r="20" spans="1:10" s="29" customFormat="1" ht="20.100000000000001" customHeight="1">
      <c r="A20" s="34"/>
      <c r="B20" s="8"/>
      <c r="C20" s="43" t="s">
        <v>62</v>
      </c>
      <c r="D20" s="44">
        <v>0</v>
      </c>
      <c r="E20" s="45">
        <v>0</v>
      </c>
      <c r="F20" s="44">
        <v>0</v>
      </c>
      <c r="G20" s="46"/>
      <c r="H20" s="44"/>
      <c r="I20" s="44"/>
      <c r="J20" s="44"/>
    </row>
    <row r="21" spans="1:10" s="29" customFormat="1" ht="20.100000000000001" customHeight="1">
      <c r="A21" s="34"/>
      <c r="B21" s="8"/>
      <c r="C21" s="43" t="s">
        <v>65</v>
      </c>
      <c r="D21" s="44">
        <v>0</v>
      </c>
      <c r="E21" s="45">
        <v>0</v>
      </c>
      <c r="F21" s="44">
        <v>0</v>
      </c>
      <c r="G21" s="1" t="s">
        <v>71</v>
      </c>
      <c r="H21" s="44"/>
      <c r="I21" s="44"/>
      <c r="J21" s="44"/>
    </row>
    <row r="22" spans="1:10" s="29" customFormat="1" ht="20.100000000000001" customHeight="1">
      <c r="A22" s="34"/>
      <c r="B22" s="8"/>
      <c r="C22" s="43" t="s">
        <v>68</v>
      </c>
      <c r="D22" s="44">
        <v>0</v>
      </c>
      <c r="E22" s="45">
        <v>0</v>
      </c>
      <c r="F22" s="44">
        <v>0</v>
      </c>
      <c r="G22" s="46" t="s">
        <v>73</v>
      </c>
      <c r="H22" s="44">
        <f>SUM(H23:H32)</f>
        <v>56892.499849</v>
      </c>
      <c r="I22" s="44">
        <f>SUM(I23:I32)</f>
        <v>56707.799148999999</v>
      </c>
      <c r="J22" s="44">
        <f>SUM(J23:J32)</f>
        <v>184.70070000000001</v>
      </c>
    </row>
    <row r="23" spans="1:10" s="29" customFormat="1" ht="20.100000000000001" customHeight="1">
      <c r="A23" s="34"/>
      <c r="B23" s="8"/>
      <c r="C23" s="43" t="s">
        <v>70</v>
      </c>
      <c r="D23" s="44">
        <v>0</v>
      </c>
      <c r="E23" s="45">
        <v>0</v>
      </c>
      <c r="F23" s="44">
        <v>0</v>
      </c>
      <c r="G23" s="51" t="s">
        <v>75</v>
      </c>
      <c r="H23" s="44">
        <v>43328.6</v>
      </c>
      <c r="I23" s="44">
        <v>43328.6</v>
      </c>
      <c r="J23" s="44">
        <v>0</v>
      </c>
    </row>
    <row r="24" spans="1:10" s="29" customFormat="1" ht="20.100000000000001" customHeight="1">
      <c r="A24" s="34"/>
      <c r="B24" s="8"/>
      <c r="C24" s="43" t="s">
        <v>72</v>
      </c>
      <c r="D24" s="44">
        <v>0</v>
      </c>
      <c r="E24" s="45">
        <v>0</v>
      </c>
      <c r="F24" s="44">
        <v>0</v>
      </c>
      <c r="G24" s="51" t="s">
        <v>77</v>
      </c>
      <c r="H24" s="44">
        <f>I24+J24</f>
        <v>8120.5875390000001</v>
      </c>
      <c r="I24" s="44">
        <f>6624.37+1311.516839</f>
        <v>7935.8868389999998</v>
      </c>
      <c r="J24" s="44">
        <v>184.70070000000001</v>
      </c>
    </row>
    <row r="25" spans="1:10" s="29" customFormat="1" ht="20.100000000000001" customHeight="1">
      <c r="A25" s="34"/>
      <c r="B25" s="8"/>
      <c r="C25" s="43" t="s">
        <v>74</v>
      </c>
      <c r="D25" s="44">
        <v>0</v>
      </c>
      <c r="E25" s="45">
        <v>0</v>
      </c>
      <c r="F25" s="44">
        <v>0</v>
      </c>
      <c r="G25" s="51" t="s">
        <v>79</v>
      </c>
      <c r="H25" s="44">
        <v>73.53</v>
      </c>
      <c r="I25" s="44">
        <v>73.53</v>
      </c>
      <c r="J25" s="44">
        <v>0</v>
      </c>
    </row>
    <row r="26" spans="1:10" s="29" customFormat="1" ht="20.100000000000001" customHeight="1">
      <c r="A26" s="34"/>
      <c r="B26" s="8"/>
      <c r="C26" s="43" t="s">
        <v>76</v>
      </c>
      <c r="D26" s="44">
        <f>E26</f>
        <v>4.8</v>
      </c>
      <c r="E26" s="44">
        <v>4.8</v>
      </c>
      <c r="F26" s="44">
        <v>0</v>
      </c>
      <c r="G26" s="51" t="s">
        <v>81</v>
      </c>
      <c r="H26" s="44">
        <v>0</v>
      </c>
      <c r="I26" s="44">
        <v>0</v>
      </c>
      <c r="J26" s="44">
        <v>0</v>
      </c>
    </row>
    <row r="27" spans="1:10" s="29" customFormat="1" ht="20.100000000000001" customHeight="1">
      <c r="A27" s="34"/>
      <c r="B27" s="8"/>
      <c r="C27" s="43" t="s">
        <v>78</v>
      </c>
      <c r="D27" s="44">
        <v>0</v>
      </c>
      <c r="E27" s="45">
        <v>0</v>
      </c>
      <c r="F27" s="44">
        <v>0</v>
      </c>
      <c r="G27" s="51" t="s">
        <v>83</v>
      </c>
      <c r="H27" s="44">
        <f>I27</f>
        <v>5057.9223099999999</v>
      </c>
      <c r="I27" s="44">
        <f>2957.48+2100.44231</f>
        <v>5057.9223099999999</v>
      </c>
      <c r="J27" s="44">
        <v>0</v>
      </c>
    </row>
    <row r="28" spans="1:10" s="29" customFormat="1" ht="20.100000000000001" customHeight="1">
      <c r="A28" s="34"/>
      <c r="B28" s="8"/>
      <c r="C28" s="43" t="s">
        <v>80</v>
      </c>
      <c r="D28" s="44">
        <v>20</v>
      </c>
      <c r="E28" s="45">
        <v>0</v>
      </c>
      <c r="F28" s="44">
        <v>20</v>
      </c>
      <c r="G28" s="51" t="s">
        <v>85</v>
      </c>
      <c r="H28" s="44">
        <v>311.86</v>
      </c>
      <c r="I28" s="44">
        <v>311.86</v>
      </c>
      <c r="J28" s="44">
        <v>0</v>
      </c>
    </row>
    <row r="29" spans="1:10" s="29" customFormat="1" ht="20.100000000000001" customHeight="1">
      <c r="A29" s="34"/>
      <c r="B29" s="8"/>
      <c r="C29" s="43" t="s">
        <v>82</v>
      </c>
      <c r="D29" s="44">
        <v>0</v>
      </c>
      <c r="E29" s="45">
        <v>0</v>
      </c>
      <c r="F29" s="44">
        <v>0</v>
      </c>
      <c r="G29" s="51" t="s">
        <v>87</v>
      </c>
      <c r="H29" s="44">
        <v>0</v>
      </c>
      <c r="I29" s="44">
        <v>0</v>
      </c>
      <c r="J29" s="44">
        <v>0</v>
      </c>
    </row>
    <row r="30" spans="1:10" s="29" customFormat="1" ht="20.100000000000001" customHeight="1">
      <c r="A30" s="34"/>
      <c r="B30" s="8"/>
      <c r="C30" s="43" t="s">
        <v>84</v>
      </c>
      <c r="D30" s="44">
        <v>0</v>
      </c>
      <c r="E30" s="45">
        <v>0</v>
      </c>
      <c r="F30" s="44">
        <v>0</v>
      </c>
      <c r="G30" s="51" t="s">
        <v>89</v>
      </c>
      <c r="H30" s="44">
        <v>0</v>
      </c>
      <c r="I30" s="44">
        <v>0</v>
      </c>
      <c r="J30" s="44">
        <v>0</v>
      </c>
    </row>
    <row r="31" spans="1:10" s="29" customFormat="1" ht="20.100000000000001" customHeight="1">
      <c r="A31" s="34"/>
      <c r="B31" s="8"/>
      <c r="C31" s="43" t="s">
        <v>86</v>
      </c>
      <c r="D31" s="44">
        <v>0</v>
      </c>
      <c r="E31" s="45">
        <v>0</v>
      </c>
      <c r="F31" s="44">
        <v>0</v>
      </c>
      <c r="G31" s="51" t="s">
        <v>91</v>
      </c>
      <c r="H31" s="44">
        <v>0</v>
      </c>
      <c r="I31" s="44">
        <v>0</v>
      </c>
      <c r="J31" s="44">
        <v>0</v>
      </c>
    </row>
    <row r="32" spans="1:10" s="29" customFormat="1" ht="20.100000000000001" customHeight="1">
      <c r="A32" s="34"/>
      <c r="B32" s="8"/>
      <c r="C32" s="43" t="s">
        <v>88</v>
      </c>
      <c r="D32" s="8">
        <v>0</v>
      </c>
      <c r="E32" s="45">
        <v>0</v>
      </c>
      <c r="F32" s="44">
        <v>0</v>
      </c>
      <c r="G32" s="51" t="s">
        <v>92</v>
      </c>
      <c r="H32" s="44">
        <v>0</v>
      </c>
      <c r="I32" s="44">
        <v>0</v>
      </c>
      <c r="J32" s="44">
        <v>0</v>
      </c>
    </row>
    <row r="33" spans="1:10" s="29" customFormat="1" ht="20.100000000000001" customHeight="1">
      <c r="A33" s="34"/>
      <c r="B33" s="8"/>
      <c r="C33" s="34" t="s">
        <v>90</v>
      </c>
      <c r="D33" s="8">
        <v>0</v>
      </c>
      <c r="E33" s="45">
        <v>0</v>
      </c>
      <c r="F33" s="44">
        <v>0</v>
      </c>
      <c r="G33" s="43"/>
      <c r="H33" s="44"/>
      <c r="I33" s="44"/>
      <c r="J33" s="44"/>
    </row>
    <row r="34" spans="1:10" s="29" customFormat="1" ht="20.100000000000001" customHeight="1">
      <c r="A34" s="39" t="s">
        <v>93</v>
      </c>
      <c r="B34" s="8">
        <v>53295.839999999997</v>
      </c>
      <c r="C34" s="39" t="s">
        <v>94</v>
      </c>
      <c r="D34" s="8">
        <f>SUM(D6:D33)</f>
        <v>56892.499849</v>
      </c>
      <c r="E34" s="45">
        <f>SUM(E6:E33)</f>
        <v>56707.799148999999</v>
      </c>
      <c r="F34" s="44">
        <f>SUM(F6:F33)</f>
        <v>184.70070000000001</v>
      </c>
      <c r="G34" s="39" t="s">
        <v>94</v>
      </c>
      <c r="H34" s="44">
        <v>56892.499849</v>
      </c>
      <c r="I34" s="44">
        <v>56707.799148999999</v>
      </c>
      <c r="J34" s="44">
        <v>184.70070000000001</v>
      </c>
    </row>
    <row r="35" spans="1:10" s="29" customFormat="1" ht="20.100000000000001" customHeight="1">
      <c r="A35" s="34" t="s">
        <v>249</v>
      </c>
      <c r="B35" s="8">
        <v>3596.6598490000001</v>
      </c>
      <c r="C35" s="34" t="s">
        <v>250</v>
      </c>
      <c r="D35" s="8">
        <v>0</v>
      </c>
      <c r="E35" s="45">
        <v>7.2759576141834202E-12</v>
      </c>
      <c r="F35" s="44">
        <v>0</v>
      </c>
      <c r="G35" s="34" t="s">
        <v>96</v>
      </c>
      <c r="H35" s="44">
        <v>-7.2759576141834202E-12</v>
      </c>
      <c r="I35" s="44">
        <v>0</v>
      </c>
      <c r="J35" s="44">
        <v>0</v>
      </c>
    </row>
    <row r="36" spans="1:10" s="29" customFormat="1" ht="20.100000000000001" customHeight="1">
      <c r="A36" s="39" t="s">
        <v>100</v>
      </c>
      <c r="B36" s="8">
        <f>B34+B35</f>
        <v>56892.499849</v>
      </c>
      <c r="C36" s="39" t="s">
        <v>101</v>
      </c>
      <c r="D36" s="8">
        <v>56892.5</v>
      </c>
      <c r="E36" s="45">
        <v>56707.8</v>
      </c>
      <c r="F36" s="44">
        <v>184.7</v>
      </c>
      <c r="G36" s="39" t="s">
        <v>101</v>
      </c>
      <c r="H36" s="44">
        <v>56892.499849</v>
      </c>
      <c r="I36" s="44">
        <v>56707.799148999999</v>
      </c>
      <c r="J36" s="44">
        <v>184.70070000000001</v>
      </c>
    </row>
    <row r="37" spans="1:10" ht="12" customHeight="1">
      <c r="A37" s="29"/>
      <c r="B37" s="29"/>
      <c r="C37" s="29"/>
      <c r="D37" s="29"/>
      <c r="E37" s="37"/>
      <c r="F37" s="38"/>
      <c r="G37" s="29"/>
      <c r="H37" s="29"/>
      <c r="I37" s="29"/>
      <c r="J37" s="38"/>
    </row>
    <row r="38" spans="1:10">
      <c r="A38" s="29"/>
      <c r="B38" s="29"/>
      <c r="C38" s="29"/>
      <c r="D38" s="29"/>
      <c r="E38" s="37"/>
      <c r="F38" s="38"/>
      <c r="G38" s="29"/>
      <c r="H38" s="29"/>
      <c r="I38" s="29"/>
      <c r="J38" s="38"/>
    </row>
    <row r="39" spans="1:10">
      <c r="A39" s="29"/>
      <c r="B39" s="29"/>
      <c r="C39" s="29"/>
      <c r="D39" s="29"/>
      <c r="E39" s="37"/>
      <c r="F39" s="38"/>
      <c r="G39" s="29"/>
      <c r="H39" s="29"/>
      <c r="I39" s="29"/>
      <c r="J39" s="38"/>
    </row>
    <row r="40" spans="1:10">
      <c r="A40" s="29"/>
      <c r="B40" s="29"/>
      <c r="C40" s="29"/>
      <c r="D40" s="29"/>
      <c r="E40" s="37"/>
      <c r="F40" s="38"/>
      <c r="G40" s="29"/>
      <c r="H40" s="29"/>
      <c r="I40" s="29"/>
      <c r="J40" s="38"/>
    </row>
    <row r="41" spans="1:10">
      <c r="A41" s="29"/>
      <c r="B41" s="29"/>
      <c r="C41" s="29"/>
      <c r="D41" s="29"/>
      <c r="E41" s="37"/>
      <c r="F41" s="38"/>
      <c r="G41" s="29"/>
      <c r="H41" s="29"/>
      <c r="I41" s="29"/>
      <c r="J41" s="38"/>
    </row>
  </sheetData>
  <sheetProtection formatCells="0" formatColumns="0" formatRows="0"/>
  <mergeCells count="4">
    <mergeCell ref="A2:J2"/>
    <mergeCell ref="A3:B3"/>
    <mergeCell ref="A4:B4"/>
    <mergeCell ref="C4:J4"/>
  </mergeCells>
  <phoneticPr fontId="6" type="noConversion"/>
  <printOptions horizontalCentered="1"/>
  <pageMargins left="0.74803149606299202" right="0.74803149606299202" top="0.78740157480314998" bottom="0.78740157480314998" header="0.511811023622047" footer="0.511811023622047"/>
  <pageSetup paperSize="9" scale="6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1"/>
  <sheetViews>
    <sheetView showGridLines="0" showZeros="0" topLeftCell="A86" workbookViewId="0">
      <selection sqref="A1:E101"/>
    </sheetView>
  </sheetViews>
  <sheetFormatPr defaultColWidth="9" defaultRowHeight="12"/>
  <cols>
    <col min="1" max="1" width="12.75" style="29" customWidth="1"/>
    <col min="2" max="2" width="22" style="29" customWidth="1"/>
    <col min="3" max="3" width="16" style="29" customWidth="1"/>
    <col min="4" max="5" width="18.25" style="29" customWidth="1"/>
    <col min="6" max="16384" width="9" style="29"/>
  </cols>
  <sheetData>
    <row r="1" spans="1:5" ht="14.1" customHeight="1">
      <c r="A1" s="29" t="s">
        <v>251</v>
      </c>
    </row>
    <row r="2" spans="1:5" ht="25.5" customHeight="1">
      <c r="A2" s="131" t="s">
        <v>252</v>
      </c>
      <c r="B2" s="131"/>
      <c r="C2" s="131"/>
      <c r="D2" s="131"/>
      <c r="E2" s="131"/>
    </row>
    <row r="3" spans="1:5" ht="18.75" customHeight="1">
      <c r="A3" s="140" t="s">
        <v>11</v>
      </c>
      <c r="B3" s="140"/>
      <c r="C3" s="140"/>
      <c r="E3" s="30" t="s">
        <v>12</v>
      </c>
    </row>
    <row r="4" spans="1:5" ht="21.95" customHeight="1">
      <c r="A4" s="142" t="s">
        <v>253</v>
      </c>
      <c r="B4" s="146"/>
      <c r="C4" s="142" t="s">
        <v>254</v>
      </c>
      <c r="D4" s="143"/>
      <c r="E4" s="146"/>
    </row>
    <row r="5" spans="1:5" ht="21.95" customHeight="1">
      <c r="A5" s="15" t="s">
        <v>255</v>
      </c>
      <c r="B5" s="16" t="s">
        <v>256</v>
      </c>
      <c r="C5" s="16" t="s">
        <v>106</v>
      </c>
      <c r="D5" s="16" t="s">
        <v>207</v>
      </c>
      <c r="E5" s="17" t="s">
        <v>208</v>
      </c>
    </row>
    <row r="6" spans="1:5" s="24" customFormat="1" ht="30" customHeight="1">
      <c r="A6" s="20"/>
      <c r="B6" s="21" t="s">
        <v>115</v>
      </c>
      <c r="C6" s="18">
        <f>D6+E6</f>
        <v>56707.799148999999</v>
      </c>
      <c r="D6" s="18">
        <v>46625.69</v>
      </c>
      <c r="E6" s="19">
        <f>E7+E97</f>
        <v>10082.109149</v>
      </c>
    </row>
    <row r="7" spans="1:5" s="1" customFormat="1" ht="30" customHeight="1">
      <c r="A7" s="20" t="s">
        <v>257</v>
      </c>
      <c r="B7" s="21" t="s">
        <v>258</v>
      </c>
      <c r="C7" s="18">
        <f>D7+E7</f>
        <v>56702.999149000003</v>
      </c>
      <c r="D7" s="18">
        <v>46625.69</v>
      </c>
      <c r="E7" s="19">
        <f>E8+E28+E66+E71+E76</f>
        <v>10077.309149000001</v>
      </c>
    </row>
    <row r="8" spans="1:5" s="1" customFormat="1" ht="30" customHeight="1">
      <c r="A8" s="20" t="s">
        <v>259</v>
      </c>
      <c r="B8" s="21" t="s">
        <v>260</v>
      </c>
      <c r="C8" s="18">
        <f>E8+D8</f>
        <v>4130.9893439999996</v>
      </c>
      <c r="D8" s="18">
        <v>1819.19</v>
      </c>
      <c r="E8" s="19">
        <f>E9+E14+E18</f>
        <v>2311.799344</v>
      </c>
    </row>
    <row r="9" spans="1:5" s="1" customFormat="1" ht="30" customHeight="1">
      <c r="A9" s="20" t="s">
        <v>261</v>
      </c>
      <c r="B9" s="21" t="s">
        <v>262</v>
      </c>
      <c r="C9" s="18">
        <v>906.8</v>
      </c>
      <c r="D9" s="18">
        <v>806.8</v>
      </c>
      <c r="E9" s="19">
        <v>100</v>
      </c>
    </row>
    <row r="10" spans="1:5" s="1" customFormat="1" ht="30" customHeight="1">
      <c r="A10" s="20"/>
      <c r="B10" s="21" t="s">
        <v>263</v>
      </c>
      <c r="C10" s="18">
        <v>906.8</v>
      </c>
      <c r="D10" s="18">
        <v>806.8</v>
      </c>
      <c r="E10" s="19">
        <v>100</v>
      </c>
    </row>
    <row r="11" spans="1:5" s="1" customFormat="1" ht="30" customHeight="1">
      <c r="A11" s="20" t="s">
        <v>264</v>
      </c>
      <c r="B11" s="21" t="s">
        <v>265</v>
      </c>
      <c r="C11" s="18">
        <v>906.8</v>
      </c>
      <c r="D11" s="18">
        <v>806.8</v>
      </c>
      <c r="E11" s="19">
        <v>100</v>
      </c>
    </row>
    <row r="12" spans="1:5" s="1" customFormat="1" ht="30" customHeight="1">
      <c r="A12" s="20" t="s">
        <v>266</v>
      </c>
      <c r="B12" s="21" t="s">
        <v>267</v>
      </c>
      <c r="C12" s="18">
        <v>806.8</v>
      </c>
      <c r="D12" s="18">
        <v>806.8</v>
      </c>
      <c r="E12" s="19">
        <v>0</v>
      </c>
    </row>
    <row r="13" spans="1:5" s="1" customFormat="1" ht="30" customHeight="1">
      <c r="A13" s="20" t="s">
        <v>268</v>
      </c>
      <c r="B13" s="21" t="s">
        <v>269</v>
      </c>
      <c r="C13" s="18">
        <v>100</v>
      </c>
      <c r="D13" s="18">
        <v>0</v>
      </c>
      <c r="E13" s="19">
        <v>100</v>
      </c>
    </row>
    <row r="14" spans="1:5" s="1" customFormat="1" ht="30" customHeight="1">
      <c r="A14" s="20" t="s">
        <v>270</v>
      </c>
      <c r="B14" s="21" t="s">
        <v>271</v>
      </c>
      <c r="C14" s="19">
        <f t="shared" ref="C14:C17" si="0">1291.48+368.802367</f>
        <v>1660.282367</v>
      </c>
      <c r="D14" s="18">
        <v>0</v>
      </c>
      <c r="E14" s="19">
        <f t="shared" ref="E14:E17" si="1">1291.48+368.802367</f>
        <v>1660.282367</v>
      </c>
    </row>
    <row r="15" spans="1:5" s="1" customFormat="1" ht="30" customHeight="1">
      <c r="A15" s="20"/>
      <c r="B15" s="21" t="s">
        <v>263</v>
      </c>
      <c r="C15" s="19">
        <f t="shared" si="0"/>
        <v>1660.282367</v>
      </c>
      <c r="D15" s="18">
        <v>0</v>
      </c>
      <c r="E15" s="19">
        <f t="shared" si="1"/>
        <v>1660.282367</v>
      </c>
    </row>
    <row r="16" spans="1:5" s="1" customFormat="1" ht="30" customHeight="1">
      <c r="A16" s="20" t="s">
        <v>264</v>
      </c>
      <c r="B16" s="21" t="s">
        <v>265</v>
      </c>
      <c r="C16" s="19">
        <f t="shared" si="0"/>
        <v>1660.282367</v>
      </c>
      <c r="D16" s="18">
        <v>0</v>
      </c>
      <c r="E16" s="19">
        <f t="shared" si="1"/>
        <v>1660.282367</v>
      </c>
    </row>
    <row r="17" spans="1:5" s="1" customFormat="1" ht="30" customHeight="1">
      <c r="A17" s="20" t="s">
        <v>266</v>
      </c>
      <c r="B17" s="21" t="s">
        <v>267</v>
      </c>
      <c r="C17" s="19">
        <f t="shared" si="0"/>
        <v>1660.282367</v>
      </c>
      <c r="D17" s="18">
        <v>0</v>
      </c>
      <c r="E17" s="19">
        <f t="shared" si="1"/>
        <v>1660.282367</v>
      </c>
    </row>
    <row r="18" spans="1:5" s="1" customFormat="1" ht="30" customHeight="1">
      <c r="A18" s="20" t="s">
        <v>272</v>
      </c>
      <c r="B18" s="21" t="s">
        <v>273</v>
      </c>
      <c r="C18" s="18">
        <f t="shared" ref="C18:C20" si="2">1476.39+87.516977</f>
        <v>1563.9069770000001</v>
      </c>
      <c r="D18" s="18">
        <v>1012.39</v>
      </c>
      <c r="E18" s="19">
        <f t="shared" ref="E18:E20" si="3">464+87.516977</f>
        <v>551.516977</v>
      </c>
    </row>
    <row r="19" spans="1:5" s="1" customFormat="1" ht="30" customHeight="1">
      <c r="A19" s="20"/>
      <c r="B19" s="21" t="s">
        <v>263</v>
      </c>
      <c r="C19" s="18">
        <f t="shared" si="2"/>
        <v>1563.9069770000001</v>
      </c>
      <c r="D19" s="18">
        <v>1012.39</v>
      </c>
      <c r="E19" s="19">
        <f t="shared" si="3"/>
        <v>551.516977</v>
      </c>
    </row>
    <row r="20" spans="1:5" s="1" customFormat="1" ht="30" customHeight="1">
      <c r="A20" s="20" t="s">
        <v>264</v>
      </c>
      <c r="B20" s="21" t="s">
        <v>265</v>
      </c>
      <c r="C20" s="18">
        <f t="shared" si="2"/>
        <v>1563.9069770000001</v>
      </c>
      <c r="D20" s="18">
        <v>1012.39</v>
      </c>
      <c r="E20" s="19">
        <f t="shared" si="3"/>
        <v>551.516977</v>
      </c>
    </row>
    <row r="21" spans="1:5" s="1" customFormat="1" ht="30" customHeight="1">
      <c r="A21" s="20" t="s">
        <v>274</v>
      </c>
      <c r="B21" s="21" t="s">
        <v>275</v>
      </c>
      <c r="C21" s="18">
        <v>393.73</v>
      </c>
      <c r="D21" s="18">
        <v>63.73</v>
      </c>
      <c r="E21" s="19">
        <v>330</v>
      </c>
    </row>
    <row r="22" spans="1:5" s="1" customFormat="1" ht="30" customHeight="1">
      <c r="A22" s="20" t="s">
        <v>268</v>
      </c>
      <c r="B22" s="21" t="s">
        <v>269</v>
      </c>
      <c r="C22" s="18">
        <v>468.36</v>
      </c>
      <c r="D22" s="18">
        <v>468.36</v>
      </c>
      <c r="E22" s="19">
        <v>0</v>
      </c>
    </row>
    <row r="23" spans="1:5" s="1" customFormat="1" ht="30" customHeight="1">
      <c r="A23" s="20" t="s">
        <v>276</v>
      </c>
      <c r="B23" s="21" t="s">
        <v>277</v>
      </c>
      <c r="C23" s="18">
        <v>165.44</v>
      </c>
      <c r="D23" s="18">
        <v>147.44</v>
      </c>
      <c r="E23" s="19">
        <v>18</v>
      </c>
    </row>
    <row r="24" spans="1:5" s="1" customFormat="1" ht="30" customHeight="1">
      <c r="A24" s="20" t="s">
        <v>278</v>
      </c>
      <c r="B24" s="21" t="s">
        <v>279</v>
      </c>
      <c r="C24" s="18">
        <v>59.88</v>
      </c>
      <c r="D24" s="18">
        <v>56.88</v>
      </c>
      <c r="E24" s="19">
        <v>3</v>
      </c>
    </row>
    <row r="25" spans="1:5" s="1" customFormat="1" ht="30" customHeight="1">
      <c r="A25" s="20" t="s">
        <v>280</v>
      </c>
      <c r="B25" s="21" t="s">
        <v>281</v>
      </c>
      <c r="C25" s="18">
        <v>100.31</v>
      </c>
      <c r="D25" s="18">
        <v>100.31</v>
      </c>
      <c r="E25" s="19">
        <v>0</v>
      </c>
    </row>
    <row r="26" spans="1:5" s="1" customFormat="1" ht="30" customHeight="1">
      <c r="A26" s="20" t="s">
        <v>282</v>
      </c>
      <c r="B26" s="21" t="s">
        <v>283</v>
      </c>
      <c r="C26" s="18">
        <v>89.16</v>
      </c>
      <c r="D26" s="18">
        <v>74.16</v>
      </c>
      <c r="E26" s="19">
        <v>15</v>
      </c>
    </row>
    <row r="27" spans="1:5" s="1" customFormat="1" ht="30" customHeight="1">
      <c r="A27" s="20" t="s">
        <v>284</v>
      </c>
      <c r="B27" s="21" t="s">
        <v>285</v>
      </c>
      <c r="C27" s="18">
        <f>199.51+87.516977</f>
        <v>287.02697699999999</v>
      </c>
      <c r="D27" s="18">
        <v>101.51</v>
      </c>
      <c r="E27" s="19">
        <f>98+87.516977</f>
        <v>185.516977</v>
      </c>
    </row>
    <row r="28" spans="1:5" s="1" customFormat="1" ht="30" customHeight="1">
      <c r="A28" s="20" t="s">
        <v>286</v>
      </c>
      <c r="B28" s="21" t="s">
        <v>287</v>
      </c>
      <c r="C28" s="18">
        <f>D28+E28</f>
        <v>48479.78847</v>
      </c>
      <c r="D28" s="18">
        <v>42622.44</v>
      </c>
      <c r="E28" s="19">
        <f>E29+E36+E51+E60</f>
        <v>5857.3484699999999</v>
      </c>
    </row>
    <row r="29" spans="1:5" s="1" customFormat="1" ht="30" customHeight="1">
      <c r="A29" s="20" t="s">
        <v>288</v>
      </c>
      <c r="B29" s="21" t="s">
        <v>289</v>
      </c>
      <c r="C29" s="18">
        <f t="shared" ref="C29:C31" si="4">3903.76+61.911775</f>
        <v>3965.6717749999998</v>
      </c>
      <c r="D29" s="18">
        <v>1891.76</v>
      </c>
      <c r="E29" s="19">
        <f t="shared" ref="E29:E31" si="5">2012+61.911775</f>
        <v>2073.911775</v>
      </c>
    </row>
    <row r="30" spans="1:5" s="1" customFormat="1" ht="30" customHeight="1">
      <c r="A30" s="20"/>
      <c r="B30" s="21" t="s">
        <v>263</v>
      </c>
      <c r="C30" s="18">
        <f t="shared" si="4"/>
        <v>3965.6717749999998</v>
      </c>
      <c r="D30" s="18">
        <v>1891.76</v>
      </c>
      <c r="E30" s="19">
        <f t="shared" si="5"/>
        <v>2073.911775</v>
      </c>
    </row>
    <row r="31" spans="1:5" s="1" customFormat="1" ht="30" customHeight="1">
      <c r="A31" s="20" t="s">
        <v>264</v>
      </c>
      <c r="B31" s="21" t="s">
        <v>265</v>
      </c>
      <c r="C31" s="18">
        <f t="shared" si="4"/>
        <v>3965.6717749999998</v>
      </c>
      <c r="D31" s="18">
        <v>1891.76</v>
      </c>
      <c r="E31" s="19">
        <f t="shared" si="5"/>
        <v>2073.911775</v>
      </c>
    </row>
    <row r="32" spans="1:5" s="1" customFormat="1" ht="30" customHeight="1">
      <c r="A32" s="20" t="s">
        <v>290</v>
      </c>
      <c r="B32" s="21" t="s">
        <v>291</v>
      </c>
      <c r="C32" s="18">
        <f>1436.63+25.022043</f>
        <v>1461.652043</v>
      </c>
      <c r="D32" s="18">
        <v>704.63</v>
      </c>
      <c r="E32" s="19">
        <f>732+25.022043</f>
        <v>757.02204300000005</v>
      </c>
    </row>
    <row r="33" spans="1:5" s="1" customFormat="1" ht="30" customHeight="1">
      <c r="A33" s="20" t="s">
        <v>292</v>
      </c>
      <c r="B33" s="21" t="s">
        <v>293</v>
      </c>
      <c r="C33" s="18">
        <f>1227.02+21.889732</f>
        <v>1248.9097320000001</v>
      </c>
      <c r="D33" s="18">
        <v>525.02</v>
      </c>
      <c r="E33" s="19">
        <f>702+21.889732</f>
        <v>723.88973199999998</v>
      </c>
    </row>
    <row r="34" spans="1:5" s="1" customFormat="1" ht="30" customHeight="1">
      <c r="A34" s="20" t="s">
        <v>294</v>
      </c>
      <c r="B34" s="21" t="s">
        <v>295</v>
      </c>
      <c r="C34" s="18">
        <v>934.81</v>
      </c>
      <c r="D34" s="18">
        <v>468.81</v>
      </c>
      <c r="E34" s="19">
        <v>466</v>
      </c>
    </row>
    <row r="35" spans="1:5" s="1" customFormat="1" ht="30" customHeight="1">
      <c r="A35" s="20" t="s">
        <v>296</v>
      </c>
      <c r="B35" s="21" t="s">
        <v>297</v>
      </c>
      <c r="C35" s="18">
        <f>305.3+15</f>
        <v>320.3</v>
      </c>
      <c r="D35" s="18">
        <v>193.3</v>
      </c>
      <c r="E35" s="19">
        <f>112+15</f>
        <v>127</v>
      </c>
    </row>
    <row r="36" spans="1:5" s="1" customFormat="1" ht="30" customHeight="1">
      <c r="A36" s="20" t="s">
        <v>298</v>
      </c>
      <c r="B36" s="21" t="s">
        <v>299</v>
      </c>
      <c r="C36" s="18">
        <f t="shared" ref="C36:C38" si="6">14390.25+273.485281</f>
        <v>14663.735280999999</v>
      </c>
      <c r="D36" s="18">
        <v>13311.53</v>
      </c>
      <c r="E36" s="19">
        <f t="shared" ref="E36:E38" si="7">1078.72+273.485281</f>
        <v>1352.205281</v>
      </c>
    </row>
    <row r="37" spans="1:5" s="1" customFormat="1" ht="30" customHeight="1">
      <c r="A37" s="20"/>
      <c r="B37" s="21" t="s">
        <v>263</v>
      </c>
      <c r="C37" s="18">
        <f t="shared" si="6"/>
        <v>14663.735280999999</v>
      </c>
      <c r="D37" s="18">
        <v>13311.53</v>
      </c>
      <c r="E37" s="19">
        <f t="shared" si="7"/>
        <v>1352.205281</v>
      </c>
    </row>
    <row r="38" spans="1:5" s="1" customFormat="1" ht="30" customHeight="1">
      <c r="A38" s="20" t="s">
        <v>264</v>
      </c>
      <c r="B38" s="21" t="s">
        <v>265</v>
      </c>
      <c r="C38" s="18">
        <f t="shared" si="6"/>
        <v>14663.735280999999</v>
      </c>
      <c r="D38" s="18">
        <v>13311.53</v>
      </c>
      <c r="E38" s="19">
        <f t="shared" si="7"/>
        <v>1352.205281</v>
      </c>
    </row>
    <row r="39" spans="1:5" s="1" customFormat="1" ht="30" customHeight="1">
      <c r="A39" s="20" t="s">
        <v>266</v>
      </c>
      <c r="B39" s="21" t="s">
        <v>267</v>
      </c>
      <c r="C39" s="18">
        <v>17.79</v>
      </c>
      <c r="D39" s="18"/>
      <c r="E39" s="19">
        <v>17.79</v>
      </c>
    </row>
    <row r="40" spans="1:5" s="1" customFormat="1" ht="30" customHeight="1">
      <c r="A40" s="20" t="s">
        <v>300</v>
      </c>
      <c r="B40" s="21" t="s">
        <v>301</v>
      </c>
      <c r="C40" s="18">
        <f>2744.38+100</f>
        <v>2844.38</v>
      </c>
      <c r="D40" s="18">
        <v>2464.38</v>
      </c>
      <c r="E40" s="19">
        <f>280+100</f>
        <v>380</v>
      </c>
    </row>
    <row r="41" spans="1:5" s="1" customFormat="1" ht="30" customHeight="1">
      <c r="A41" s="20" t="s">
        <v>302</v>
      </c>
      <c r="B41" s="21" t="s">
        <v>303</v>
      </c>
      <c r="C41" s="18">
        <f>2137.82+43.323317</f>
        <v>2181.143317</v>
      </c>
      <c r="D41" s="18">
        <v>2113.62</v>
      </c>
      <c r="E41" s="19">
        <f>24.2+43.323317</f>
        <v>67.523317000000006</v>
      </c>
    </row>
    <row r="42" spans="1:5" s="1" customFormat="1" ht="30" customHeight="1">
      <c r="A42" s="20" t="s">
        <v>304</v>
      </c>
      <c r="B42" s="21" t="s">
        <v>305</v>
      </c>
      <c r="C42" s="18">
        <v>2208.2600000000002</v>
      </c>
      <c r="D42" s="18">
        <v>2113.2600000000002</v>
      </c>
      <c r="E42" s="19">
        <v>95</v>
      </c>
    </row>
    <row r="43" spans="1:5" s="1" customFormat="1" ht="30" customHeight="1">
      <c r="A43" s="20" t="s">
        <v>306</v>
      </c>
      <c r="B43" s="21" t="s">
        <v>307</v>
      </c>
      <c r="C43" s="18">
        <f>1727.06+13.118903</f>
        <v>1740.178903</v>
      </c>
      <c r="D43" s="18">
        <v>1505.06</v>
      </c>
      <c r="E43" s="19">
        <f>222+13.118903</f>
        <v>235.11890299999999</v>
      </c>
    </row>
    <row r="44" spans="1:5" s="1" customFormat="1" ht="30" customHeight="1">
      <c r="A44" s="20" t="s">
        <v>308</v>
      </c>
      <c r="B44" s="21" t="s">
        <v>309</v>
      </c>
      <c r="C44" s="18">
        <f>1755.96+69.5815</f>
        <v>1825.5415</v>
      </c>
      <c r="D44" s="18">
        <v>1620.44</v>
      </c>
      <c r="E44" s="19">
        <f>135.52+69.5815</f>
        <v>205.10149999999999</v>
      </c>
    </row>
    <row r="45" spans="1:5" s="1" customFormat="1" ht="30" customHeight="1">
      <c r="A45" s="20" t="s">
        <v>310</v>
      </c>
      <c r="B45" s="21" t="s">
        <v>311</v>
      </c>
      <c r="C45" s="18">
        <f>797.59+0.038429</f>
        <v>797.62842899999998</v>
      </c>
      <c r="D45" s="18">
        <v>774.59</v>
      </c>
      <c r="E45" s="19">
        <f>23+0.038429</f>
        <v>23.038429000000001</v>
      </c>
    </row>
    <row r="46" spans="1:5" s="1" customFormat="1" ht="30" customHeight="1">
      <c r="A46" s="20" t="s">
        <v>312</v>
      </c>
      <c r="B46" s="21" t="s">
        <v>313</v>
      </c>
      <c r="C46" s="18">
        <f>453.02+1.666852</f>
        <v>454.68685199999999</v>
      </c>
      <c r="D46" s="18">
        <v>432.02</v>
      </c>
      <c r="E46" s="19">
        <f>21+1.666852</f>
        <v>22.666851999999999</v>
      </c>
    </row>
    <row r="47" spans="1:5" s="1" customFormat="1" ht="30" customHeight="1">
      <c r="A47" s="20" t="s">
        <v>314</v>
      </c>
      <c r="B47" s="21" t="s">
        <v>315</v>
      </c>
      <c r="C47" s="18">
        <v>975.13</v>
      </c>
      <c r="D47" s="18">
        <v>739.13</v>
      </c>
      <c r="E47" s="19">
        <v>236</v>
      </c>
    </row>
    <row r="48" spans="1:5" s="1" customFormat="1" ht="30" customHeight="1">
      <c r="A48" s="20" t="s">
        <v>316</v>
      </c>
      <c r="B48" s="21" t="s">
        <v>317</v>
      </c>
      <c r="C48" s="18">
        <v>451.38</v>
      </c>
      <c r="D48" s="18">
        <v>415.38</v>
      </c>
      <c r="E48" s="19">
        <v>36</v>
      </c>
    </row>
    <row r="49" spans="1:5" s="1" customFormat="1" ht="30" customHeight="1">
      <c r="A49" s="20" t="s">
        <v>318</v>
      </c>
      <c r="B49" s="21" t="s">
        <v>319</v>
      </c>
      <c r="C49" s="18">
        <f>752.27+19.46628</f>
        <v>771.73627999999997</v>
      </c>
      <c r="D49" s="18">
        <v>746.27</v>
      </c>
      <c r="E49" s="19">
        <f>6+19.46628</f>
        <v>25.466280000000001</v>
      </c>
    </row>
    <row r="50" spans="1:5" s="1" customFormat="1" ht="30" customHeight="1">
      <c r="A50" s="20" t="s">
        <v>320</v>
      </c>
      <c r="B50" s="21" t="s">
        <v>321</v>
      </c>
      <c r="C50" s="18">
        <f>387.38+8.5</f>
        <v>395.88</v>
      </c>
      <c r="D50" s="18">
        <v>387.38</v>
      </c>
      <c r="E50" s="19">
        <v>8.5</v>
      </c>
    </row>
    <row r="51" spans="1:5" s="1" customFormat="1" ht="30" customHeight="1">
      <c r="A51" s="20" t="s">
        <v>322</v>
      </c>
      <c r="B51" s="21" t="s">
        <v>323</v>
      </c>
      <c r="C51" s="18">
        <f t="shared" ref="C51:C53" si="8">15961.09+793.994809</f>
        <v>16755.084809</v>
      </c>
      <c r="D51" s="18">
        <v>14812.24</v>
      </c>
      <c r="E51" s="19">
        <f t="shared" ref="E51:E53" si="9">1148.85+793.994809</f>
        <v>1942.8448089999999</v>
      </c>
    </row>
    <row r="52" spans="1:5" s="1" customFormat="1" ht="30" customHeight="1">
      <c r="A52" s="20"/>
      <c r="B52" s="21" t="s">
        <v>263</v>
      </c>
      <c r="C52" s="18">
        <f t="shared" si="8"/>
        <v>16755.084809</v>
      </c>
      <c r="D52" s="18">
        <v>14812.24</v>
      </c>
      <c r="E52" s="19">
        <f t="shared" si="9"/>
        <v>1942.8448089999999</v>
      </c>
    </row>
    <row r="53" spans="1:5" s="1" customFormat="1" ht="30" customHeight="1">
      <c r="A53" s="20" t="s">
        <v>264</v>
      </c>
      <c r="B53" s="21" t="s">
        <v>265</v>
      </c>
      <c r="C53" s="18">
        <f t="shared" si="8"/>
        <v>16755.084809</v>
      </c>
      <c r="D53" s="18">
        <v>14812.24</v>
      </c>
      <c r="E53" s="19">
        <f t="shared" si="9"/>
        <v>1942.8448089999999</v>
      </c>
    </row>
    <row r="54" spans="1:5" s="1" customFormat="1" ht="30" customHeight="1">
      <c r="A54" s="20" t="s">
        <v>324</v>
      </c>
      <c r="B54" s="21" t="s">
        <v>325</v>
      </c>
      <c r="C54" s="18">
        <f>3915.93+363.826694</f>
        <v>4279.7566939999997</v>
      </c>
      <c r="D54" s="18">
        <v>3707.93</v>
      </c>
      <c r="E54" s="19">
        <f>208+363.826694</f>
        <v>571.82669399999997</v>
      </c>
    </row>
    <row r="55" spans="1:5" s="1" customFormat="1" ht="30" customHeight="1">
      <c r="A55" s="20" t="s">
        <v>326</v>
      </c>
      <c r="B55" s="21" t="s">
        <v>327</v>
      </c>
      <c r="C55" s="18">
        <f>1864.82+15.0848</f>
        <v>1879.9048</v>
      </c>
      <c r="D55" s="18">
        <v>1852.32</v>
      </c>
      <c r="E55" s="19">
        <f>12.5+15.0848</f>
        <v>27.584800000000001</v>
      </c>
    </row>
    <row r="56" spans="1:5" s="1" customFormat="1" ht="30" customHeight="1">
      <c r="A56" s="20" t="s">
        <v>328</v>
      </c>
      <c r="B56" s="21" t="s">
        <v>329</v>
      </c>
      <c r="C56" s="18">
        <v>3153.52</v>
      </c>
      <c r="D56" s="18">
        <v>3073.52</v>
      </c>
      <c r="E56" s="19">
        <v>80</v>
      </c>
    </row>
    <row r="57" spans="1:5" s="1" customFormat="1" ht="30" customHeight="1">
      <c r="A57" s="20" t="s">
        <v>330</v>
      </c>
      <c r="B57" s="21" t="s">
        <v>331</v>
      </c>
      <c r="C57" s="18">
        <f>3433.79+34.576389</f>
        <v>3468.3663889999998</v>
      </c>
      <c r="D57" s="18">
        <v>3332.44</v>
      </c>
      <c r="E57" s="19">
        <f>101.35+34.576389</f>
        <v>135.926389</v>
      </c>
    </row>
    <row r="58" spans="1:5" s="1" customFormat="1" ht="30" customHeight="1">
      <c r="A58" s="20" t="s">
        <v>332</v>
      </c>
      <c r="B58" s="21" t="s">
        <v>333</v>
      </c>
      <c r="C58" s="18">
        <v>800.39</v>
      </c>
      <c r="D58" s="18">
        <v>758.39</v>
      </c>
      <c r="E58" s="19">
        <v>42</v>
      </c>
    </row>
    <row r="59" spans="1:5" s="1" customFormat="1" ht="30" customHeight="1">
      <c r="A59" s="20" t="s">
        <v>334</v>
      </c>
      <c r="B59" s="21" t="s">
        <v>335</v>
      </c>
      <c r="C59" s="18">
        <f>2792.64+380.506926</f>
        <v>3173.1469259999999</v>
      </c>
      <c r="D59" s="18">
        <v>2087.64</v>
      </c>
      <c r="E59" s="19">
        <f>705+380.506926</f>
        <v>1085.506926</v>
      </c>
    </row>
    <row r="60" spans="1:5" ht="30" customHeight="1">
      <c r="A60" s="20" t="s">
        <v>336</v>
      </c>
      <c r="B60" s="21" t="s">
        <v>337</v>
      </c>
      <c r="C60" s="18">
        <f t="shared" ref="C60:C62" si="10">12905.01+190.286605</f>
        <v>13095.296605</v>
      </c>
      <c r="D60" s="18">
        <v>12606.91</v>
      </c>
      <c r="E60" s="19">
        <f t="shared" ref="E60:E62" si="11">298.1+190.286605</f>
        <v>488.38660499999997</v>
      </c>
    </row>
    <row r="61" spans="1:5" ht="30" customHeight="1">
      <c r="A61" s="20"/>
      <c r="B61" s="21" t="s">
        <v>263</v>
      </c>
      <c r="C61" s="18">
        <f t="shared" si="10"/>
        <v>13095.296605</v>
      </c>
      <c r="D61" s="18">
        <v>12606.91</v>
      </c>
      <c r="E61" s="19">
        <f t="shared" si="11"/>
        <v>488.38660499999997</v>
      </c>
    </row>
    <row r="62" spans="1:5" ht="30" customHeight="1">
      <c r="A62" s="20" t="s">
        <v>264</v>
      </c>
      <c r="B62" s="21" t="s">
        <v>265</v>
      </c>
      <c r="C62" s="18">
        <f t="shared" si="10"/>
        <v>13095.296605</v>
      </c>
      <c r="D62" s="18">
        <v>12606.91</v>
      </c>
      <c r="E62" s="19">
        <f t="shared" si="11"/>
        <v>488.38660499999997</v>
      </c>
    </row>
    <row r="63" spans="1:5" ht="30" customHeight="1">
      <c r="A63" s="20" t="s">
        <v>338</v>
      </c>
      <c r="B63" s="21" t="s">
        <v>339</v>
      </c>
      <c r="C63" s="18">
        <f>5980.55+190.286605</f>
        <v>6170.8366050000004</v>
      </c>
      <c r="D63" s="18">
        <v>5950.55</v>
      </c>
      <c r="E63" s="19">
        <f>30+190.286605</f>
        <v>220.28660500000001</v>
      </c>
    </row>
    <row r="64" spans="1:5" ht="30" customHeight="1">
      <c r="A64" s="20" t="s">
        <v>340</v>
      </c>
      <c r="B64" s="21" t="s">
        <v>341</v>
      </c>
      <c r="C64" s="18">
        <v>3020.01</v>
      </c>
      <c r="D64" s="18">
        <v>2986.01</v>
      </c>
      <c r="E64" s="19">
        <v>34</v>
      </c>
    </row>
    <row r="65" spans="1:5" ht="30" customHeight="1">
      <c r="A65" s="20" t="s">
        <v>342</v>
      </c>
      <c r="B65" s="21" t="s">
        <v>343</v>
      </c>
      <c r="C65" s="18">
        <v>3904.45</v>
      </c>
      <c r="D65" s="18">
        <v>3670.35</v>
      </c>
      <c r="E65" s="19">
        <v>234.1</v>
      </c>
    </row>
    <row r="66" spans="1:5" ht="30" customHeight="1">
      <c r="A66" s="20" t="s">
        <v>344</v>
      </c>
      <c r="B66" s="21" t="s">
        <v>345</v>
      </c>
      <c r="C66" s="18">
        <f t="shared" ref="C66:C70" si="12">1936.96+203.2495</f>
        <v>2140.2094999999999</v>
      </c>
      <c r="D66" s="18">
        <v>1671.96</v>
      </c>
      <c r="E66" s="19">
        <f t="shared" ref="E66:E70" si="13">265+203.2495</f>
        <v>468.24950000000001</v>
      </c>
    </row>
    <row r="67" spans="1:5" ht="30" customHeight="1">
      <c r="A67" s="20" t="s">
        <v>346</v>
      </c>
      <c r="B67" s="21" t="s">
        <v>347</v>
      </c>
      <c r="C67" s="18">
        <f t="shared" si="12"/>
        <v>2140.2094999999999</v>
      </c>
      <c r="D67" s="18">
        <v>1671.96</v>
      </c>
      <c r="E67" s="19">
        <f t="shared" si="13"/>
        <v>468.24950000000001</v>
      </c>
    </row>
    <row r="68" spans="1:5" ht="30" customHeight="1">
      <c r="A68" s="20"/>
      <c r="B68" s="21" t="s">
        <v>263</v>
      </c>
      <c r="C68" s="18">
        <f t="shared" si="12"/>
        <v>2140.2094999999999</v>
      </c>
      <c r="D68" s="18">
        <v>1671.96</v>
      </c>
      <c r="E68" s="19">
        <f t="shared" si="13"/>
        <v>468.24950000000001</v>
      </c>
    </row>
    <row r="69" spans="1:5" ht="30" customHeight="1">
      <c r="A69" s="20" t="s">
        <v>264</v>
      </c>
      <c r="B69" s="21" t="s">
        <v>265</v>
      </c>
      <c r="C69" s="18">
        <f t="shared" si="12"/>
        <v>2140.2094999999999</v>
      </c>
      <c r="D69" s="18">
        <v>1671.96</v>
      </c>
      <c r="E69" s="19">
        <f t="shared" si="13"/>
        <v>468.24950000000001</v>
      </c>
    </row>
    <row r="70" spans="1:5" ht="30" customHeight="1">
      <c r="A70" s="20" t="s">
        <v>348</v>
      </c>
      <c r="B70" s="21" t="s">
        <v>349</v>
      </c>
      <c r="C70" s="18">
        <f t="shared" si="12"/>
        <v>2140.2094999999999</v>
      </c>
      <c r="D70" s="18">
        <v>1671.96</v>
      </c>
      <c r="E70" s="19">
        <f t="shared" si="13"/>
        <v>468.24950000000001</v>
      </c>
    </row>
    <row r="71" spans="1:5" ht="30" customHeight="1">
      <c r="A71" s="20" t="s">
        <v>350</v>
      </c>
      <c r="B71" s="21" t="s">
        <v>351</v>
      </c>
      <c r="C71" s="18">
        <f t="shared" ref="C71:C75" si="14">518.1+50.569218</f>
        <v>568.669218</v>
      </c>
      <c r="D71" s="18">
        <v>512.1</v>
      </c>
      <c r="E71" s="19">
        <f t="shared" ref="E71:E75" si="15">6+50.569218</f>
        <v>56.569217999999999</v>
      </c>
    </row>
    <row r="72" spans="1:5" ht="30" customHeight="1">
      <c r="A72" s="20" t="s">
        <v>352</v>
      </c>
      <c r="B72" s="21" t="s">
        <v>353</v>
      </c>
      <c r="C72" s="18">
        <f t="shared" si="14"/>
        <v>568.669218</v>
      </c>
      <c r="D72" s="18">
        <v>512.1</v>
      </c>
      <c r="E72" s="19">
        <f t="shared" si="15"/>
        <v>56.569217999999999</v>
      </c>
    </row>
    <row r="73" spans="1:5" ht="30" customHeight="1">
      <c r="A73" s="20"/>
      <c r="B73" s="21" t="s">
        <v>263</v>
      </c>
      <c r="C73" s="18">
        <f t="shared" si="14"/>
        <v>568.669218</v>
      </c>
      <c r="D73" s="18">
        <v>512.1</v>
      </c>
      <c r="E73" s="19">
        <f t="shared" si="15"/>
        <v>56.569217999999999</v>
      </c>
    </row>
    <row r="74" spans="1:5" ht="30" customHeight="1">
      <c r="A74" s="20" t="s">
        <v>264</v>
      </c>
      <c r="B74" s="21" t="s">
        <v>265</v>
      </c>
      <c r="C74" s="18">
        <f t="shared" si="14"/>
        <v>568.669218</v>
      </c>
      <c r="D74" s="18">
        <v>512.1</v>
      </c>
      <c r="E74" s="19">
        <f t="shared" si="15"/>
        <v>56.569217999999999</v>
      </c>
    </row>
    <row r="75" spans="1:5" ht="30" customHeight="1">
      <c r="A75" s="20" t="s">
        <v>354</v>
      </c>
      <c r="B75" s="21" t="s">
        <v>355</v>
      </c>
      <c r="C75" s="18">
        <f t="shared" si="14"/>
        <v>568.669218</v>
      </c>
      <c r="D75" s="18">
        <v>512.1</v>
      </c>
      <c r="E75" s="19">
        <f t="shared" si="15"/>
        <v>56.569217999999999</v>
      </c>
    </row>
    <row r="76" spans="1:5" ht="30" customHeight="1">
      <c r="A76" s="20" t="s">
        <v>356</v>
      </c>
      <c r="B76" s="21" t="s">
        <v>357</v>
      </c>
      <c r="C76" s="18">
        <f>6+81.064996+C79</f>
        <v>1383.342617</v>
      </c>
      <c r="D76" s="18">
        <v>0</v>
      </c>
      <c r="E76" s="19">
        <f>6+81.064996+E79</f>
        <v>1383.342617</v>
      </c>
    </row>
    <row r="77" spans="1:5" ht="30" customHeight="1">
      <c r="A77" s="20" t="s">
        <v>358</v>
      </c>
      <c r="B77" s="21" t="s">
        <v>359</v>
      </c>
      <c r="C77" s="18">
        <v>6</v>
      </c>
      <c r="D77" s="18">
        <v>0</v>
      </c>
      <c r="E77" s="19">
        <v>6</v>
      </c>
    </row>
    <row r="78" spans="1:5" ht="30" customHeight="1">
      <c r="A78" s="31" t="s">
        <v>233</v>
      </c>
      <c r="B78" s="21" t="s">
        <v>234</v>
      </c>
      <c r="C78" s="19">
        <v>81.064995999999994</v>
      </c>
      <c r="D78" s="18"/>
      <c r="E78" s="19">
        <v>81.064995999999994</v>
      </c>
    </row>
    <row r="79" spans="1:5" ht="30" customHeight="1">
      <c r="A79" s="31" t="s">
        <v>230</v>
      </c>
      <c r="B79" s="21" t="s">
        <v>231</v>
      </c>
      <c r="C79" s="19">
        <v>1296.277621</v>
      </c>
      <c r="D79" s="18"/>
      <c r="E79" s="19">
        <v>1296.277621</v>
      </c>
    </row>
    <row r="80" spans="1:5" ht="30" customHeight="1">
      <c r="A80" s="20"/>
      <c r="B80" s="21" t="s">
        <v>263</v>
      </c>
      <c r="C80" s="19">
        <v>1296.277621</v>
      </c>
      <c r="D80" s="18"/>
      <c r="E80" s="19">
        <v>1296.277621</v>
      </c>
    </row>
    <row r="81" spans="1:5" ht="30" customHeight="1">
      <c r="A81" s="20" t="s">
        <v>264</v>
      </c>
      <c r="B81" s="21" t="s">
        <v>265</v>
      </c>
      <c r="C81" s="19">
        <v>1296.277621</v>
      </c>
      <c r="D81" s="18"/>
      <c r="E81" s="19">
        <v>1296.277621</v>
      </c>
    </row>
    <row r="82" spans="1:5" ht="30" customHeight="1">
      <c r="A82" s="20" t="s">
        <v>274</v>
      </c>
      <c r="B82" s="32" t="s">
        <v>275</v>
      </c>
      <c r="C82" s="19">
        <f>E82</f>
        <v>100</v>
      </c>
      <c r="D82" s="18"/>
      <c r="E82" s="19">
        <v>100</v>
      </c>
    </row>
    <row r="83" spans="1:5" ht="30" customHeight="1">
      <c r="A83" s="20" t="s">
        <v>284</v>
      </c>
      <c r="B83" s="32" t="s">
        <v>285</v>
      </c>
      <c r="C83" s="19">
        <f>E83</f>
        <v>260</v>
      </c>
      <c r="D83" s="18"/>
      <c r="E83" s="19">
        <v>260</v>
      </c>
    </row>
    <row r="84" spans="1:5" ht="30" customHeight="1">
      <c r="A84" s="20" t="s">
        <v>290</v>
      </c>
      <c r="B84" s="32" t="s">
        <v>291</v>
      </c>
      <c r="C84" s="19">
        <f>E84</f>
        <v>83.15</v>
      </c>
      <c r="D84" s="18"/>
      <c r="E84" s="19">
        <v>83.15</v>
      </c>
    </row>
    <row r="85" spans="1:5" ht="30" customHeight="1">
      <c r="A85" s="20" t="s">
        <v>292</v>
      </c>
      <c r="B85" s="32" t="s">
        <v>293</v>
      </c>
      <c r="C85" s="19">
        <f>E85</f>
        <v>146.19999999999999</v>
      </c>
      <c r="D85" s="18"/>
      <c r="E85" s="19">
        <v>146.19999999999999</v>
      </c>
    </row>
    <row r="86" spans="1:5" ht="30" customHeight="1">
      <c r="A86" s="20" t="s">
        <v>320</v>
      </c>
      <c r="B86" s="21" t="s">
        <v>321</v>
      </c>
      <c r="C86" s="18">
        <v>6</v>
      </c>
      <c r="D86" s="18">
        <v>0</v>
      </c>
      <c r="E86" s="19">
        <v>6</v>
      </c>
    </row>
    <row r="87" spans="1:5" ht="24.95" customHeight="1">
      <c r="A87" s="33" t="s">
        <v>360</v>
      </c>
      <c r="B87" s="21" t="s">
        <v>301</v>
      </c>
      <c r="C87" s="18">
        <v>51.445</v>
      </c>
      <c r="D87" s="18">
        <v>0</v>
      </c>
      <c r="E87" s="18">
        <v>51.445</v>
      </c>
    </row>
    <row r="88" spans="1:5" ht="24.95" customHeight="1">
      <c r="A88" s="33" t="s">
        <v>361</v>
      </c>
      <c r="B88" s="21" t="s">
        <v>305</v>
      </c>
      <c r="C88" s="19">
        <f>E88</f>
        <v>31.659500000000001</v>
      </c>
      <c r="D88" s="18">
        <v>0</v>
      </c>
      <c r="E88" s="19">
        <f>2.8595+28.8</f>
        <v>31.659500000000001</v>
      </c>
    </row>
    <row r="89" spans="1:5" ht="24.95" customHeight="1">
      <c r="A89" s="33" t="s">
        <v>362</v>
      </c>
      <c r="B89" s="21" t="s">
        <v>311</v>
      </c>
      <c r="C89" s="19">
        <f>E89</f>
        <v>18.473579000000001</v>
      </c>
      <c r="D89" s="18"/>
      <c r="E89" s="19">
        <v>18.473579000000001</v>
      </c>
    </row>
    <row r="90" spans="1:5" ht="24" customHeight="1">
      <c r="A90" s="20" t="s">
        <v>306</v>
      </c>
      <c r="B90" s="21" t="s">
        <v>307</v>
      </c>
      <c r="C90" s="19">
        <v>5.7370359999999998</v>
      </c>
      <c r="D90" s="18">
        <v>0</v>
      </c>
      <c r="E90" s="19">
        <v>5.7370359999999998</v>
      </c>
    </row>
    <row r="91" spans="1:5" ht="24" customHeight="1">
      <c r="A91" s="20" t="s">
        <v>314</v>
      </c>
      <c r="B91" s="21" t="s">
        <v>315</v>
      </c>
      <c r="C91" s="19">
        <f>1.4648+500</f>
        <v>501.46480000000003</v>
      </c>
      <c r="D91" s="18">
        <v>0</v>
      </c>
      <c r="E91" s="19">
        <f>1.4648+500</f>
        <v>501.46480000000003</v>
      </c>
    </row>
    <row r="92" spans="1:5" ht="24" customHeight="1">
      <c r="A92" s="20" t="s">
        <v>328</v>
      </c>
      <c r="B92" s="21" t="s">
        <v>329</v>
      </c>
      <c r="C92" s="19">
        <v>33.875242</v>
      </c>
      <c r="D92" s="18"/>
      <c r="E92" s="19">
        <v>33.875242</v>
      </c>
    </row>
    <row r="93" spans="1:5" ht="21" customHeight="1">
      <c r="A93" s="20" t="s">
        <v>330</v>
      </c>
      <c r="B93" s="21" t="s">
        <v>331</v>
      </c>
      <c r="C93" s="18">
        <v>5.54</v>
      </c>
      <c r="D93" s="18">
        <v>0</v>
      </c>
      <c r="E93" s="19">
        <v>5.54</v>
      </c>
    </row>
    <row r="94" spans="1:5" ht="21" customHeight="1">
      <c r="A94" s="20" t="s">
        <v>338</v>
      </c>
      <c r="B94" s="21" t="s">
        <v>339</v>
      </c>
      <c r="C94" s="18">
        <f>E94</f>
        <v>100</v>
      </c>
      <c r="D94" s="18"/>
      <c r="E94" s="19">
        <v>100</v>
      </c>
    </row>
    <row r="95" spans="1:5" ht="21" customHeight="1">
      <c r="A95" s="20" t="s">
        <v>342</v>
      </c>
      <c r="B95" s="21" t="s">
        <v>343</v>
      </c>
      <c r="C95" s="18">
        <f>E95</f>
        <v>25.7788</v>
      </c>
      <c r="D95" s="18"/>
      <c r="E95" s="19">
        <v>25.7788</v>
      </c>
    </row>
    <row r="96" spans="1:5" ht="24" customHeight="1">
      <c r="A96" s="20" t="s">
        <v>354</v>
      </c>
      <c r="B96" s="21" t="s">
        <v>355</v>
      </c>
      <c r="C96" s="18">
        <v>14.018660000000001</v>
      </c>
      <c r="D96" s="18">
        <v>0</v>
      </c>
      <c r="E96" s="18">
        <v>14.018660000000001</v>
      </c>
    </row>
    <row r="97" spans="1:5" ht="26.1" customHeight="1">
      <c r="A97" s="20" t="s">
        <v>363</v>
      </c>
      <c r="B97" s="21" t="s">
        <v>364</v>
      </c>
      <c r="C97" s="18">
        <v>4.8</v>
      </c>
      <c r="D97" s="18">
        <v>0</v>
      </c>
      <c r="E97" s="19">
        <v>4.8</v>
      </c>
    </row>
    <row r="98" spans="1:5" ht="26.1" customHeight="1">
      <c r="A98" s="20" t="s">
        <v>365</v>
      </c>
      <c r="B98" s="21" t="s">
        <v>364</v>
      </c>
      <c r="C98" s="18">
        <v>4.8</v>
      </c>
      <c r="D98" s="18">
        <v>0</v>
      </c>
      <c r="E98" s="19">
        <v>4.8</v>
      </c>
    </row>
    <row r="99" spans="1:5" ht="23.1" customHeight="1">
      <c r="A99" s="34"/>
      <c r="B99" s="21" t="s">
        <v>263</v>
      </c>
      <c r="C99" s="18">
        <v>4.8</v>
      </c>
      <c r="D99" s="18">
        <v>0</v>
      </c>
      <c r="E99" s="19">
        <v>4.8</v>
      </c>
    </row>
    <row r="100" spans="1:5" ht="24" customHeight="1">
      <c r="A100" s="20" t="s">
        <v>264</v>
      </c>
      <c r="B100" s="21" t="s">
        <v>265</v>
      </c>
      <c r="C100" s="18">
        <v>4.8</v>
      </c>
      <c r="D100" s="18">
        <v>0</v>
      </c>
      <c r="E100" s="19">
        <v>4.8</v>
      </c>
    </row>
    <row r="101" spans="1:5" ht="24" customHeight="1">
      <c r="A101" s="20" t="s">
        <v>266</v>
      </c>
      <c r="B101" s="21" t="s">
        <v>267</v>
      </c>
      <c r="C101" s="18">
        <v>4.8</v>
      </c>
      <c r="D101" s="34"/>
      <c r="E101" s="18">
        <v>4.8</v>
      </c>
    </row>
  </sheetData>
  <sheetProtection formatCells="0" formatColumns="0" formatRows="0"/>
  <mergeCells count="4">
    <mergeCell ref="A2:E2"/>
    <mergeCell ref="A3:C3"/>
    <mergeCell ref="A4:B4"/>
    <mergeCell ref="C4:E4"/>
  </mergeCells>
  <phoneticPr fontId="6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55"/>
  <sheetViews>
    <sheetView showGridLines="0" showZeros="0" topLeftCell="A739" workbookViewId="0">
      <selection sqref="A1:E750"/>
    </sheetView>
  </sheetViews>
  <sheetFormatPr defaultColWidth="9" defaultRowHeight="12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spans="1:5" ht="13.35" customHeight="1">
      <c r="A1" s="3" t="s">
        <v>366</v>
      </c>
    </row>
    <row r="2" spans="1:5" ht="33" customHeight="1">
      <c r="A2" s="147" t="s">
        <v>367</v>
      </c>
      <c r="B2" s="147"/>
      <c r="C2" s="147"/>
      <c r="D2" s="147"/>
      <c r="E2" s="147"/>
    </row>
    <row r="3" spans="1:5" ht="20.25" customHeight="1">
      <c r="A3" s="140" t="s">
        <v>11</v>
      </c>
      <c r="B3" s="148"/>
      <c r="C3" s="148"/>
      <c r="D3" s="25"/>
      <c r="E3" s="4" t="s">
        <v>12</v>
      </c>
    </row>
    <row r="4" spans="1:5" ht="21.95" customHeight="1">
      <c r="A4" s="149" t="s">
        <v>368</v>
      </c>
      <c r="B4" s="150"/>
      <c r="C4" s="149" t="s">
        <v>254</v>
      </c>
      <c r="D4" s="151"/>
      <c r="E4" s="150"/>
    </row>
    <row r="5" spans="1:5" ht="21.95" customHeight="1">
      <c r="A5" s="15" t="s">
        <v>255</v>
      </c>
      <c r="B5" s="16" t="s">
        <v>256</v>
      </c>
      <c r="C5" s="16" t="s">
        <v>106</v>
      </c>
      <c r="D5" s="16" t="s">
        <v>24</v>
      </c>
      <c r="E5" s="17" t="s">
        <v>33</v>
      </c>
    </row>
    <row r="6" spans="1:5" s="24" customFormat="1" ht="30" customHeight="1">
      <c r="A6" s="26"/>
      <c r="B6" s="27" t="s">
        <v>115</v>
      </c>
      <c r="C6" s="28">
        <v>46625.69</v>
      </c>
      <c r="D6" s="28">
        <v>43372.13</v>
      </c>
      <c r="E6" s="28">
        <v>3253.56</v>
      </c>
    </row>
    <row r="7" spans="1:5" customFormat="1" ht="32.1" customHeight="1">
      <c r="A7" s="26" t="s">
        <v>133</v>
      </c>
      <c r="B7" s="27" t="s">
        <v>213</v>
      </c>
      <c r="C7" s="28">
        <v>43328.6</v>
      </c>
      <c r="D7" s="28">
        <v>43328.6</v>
      </c>
      <c r="E7" s="28">
        <v>0</v>
      </c>
    </row>
    <row r="8" spans="1:5" customFormat="1" ht="32.1" customHeight="1">
      <c r="A8" s="26" t="s">
        <v>369</v>
      </c>
      <c r="B8" s="27" t="s">
        <v>370</v>
      </c>
      <c r="C8" s="28">
        <v>12062.32</v>
      </c>
      <c r="D8" s="28">
        <v>12062.32</v>
      </c>
      <c r="E8" s="28">
        <v>0</v>
      </c>
    </row>
    <row r="9" spans="1:5" customFormat="1" ht="30" customHeight="1">
      <c r="A9" s="26"/>
      <c r="B9" s="27" t="s">
        <v>371</v>
      </c>
      <c r="C9" s="28">
        <v>12062.32</v>
      </c>
      <c r="D9" s="28">
        <v>12062.32</v>
      </c>
      <c r="E9" s="28">
        <v>0</v>
      </c>
    </row>
    <row r="10" spans="1:5" customFormat="1" ht="30" customHeight="1">
      <c r="A10" s="26" t="s">
        <v>372</v>
      </c>
      <c r="B10" s="27" t="s">
        <v>373</v>
      </c>
      <c r="C10" s="28">
        <v>12062.32</v>
      </c>
      <c r="D10" s="28">
        <v>12062.32</v>
      </c>
      <c r="E10" s="28">
        <v>0</v>
      </c>
    </row>
    <row r="11" spans="1:5" customFormat="1" ht="30" customHeight="1">
      <c r="A11" s="26" t="s">
        <v>374</v>
      </c>
      <c r="B11" s="27" t="s">
        <v>375</v>
      </c>
      <c r="C11" s="28">
        <v>127.95</v>
      </c>
      <c r="D11" s="28">
        <v>127.95</v>
      </c>
      <c r="E11" s="28">
        <v>0</v>
      </c>
    </row>
    <row r="12" spans="1:5" customFormat="1" ht="30" customHeight="1">
      <c r="A12" s="26" t="s">
        <v>376</v>
      </c>
      <c r="B12" s="27" t="s">
        <v>377</v>
      </c>
      <c r="C12" s="28">
        <v>19.510000000000002</v>
      </c>
      <c r="D12" s="28">
        <v>19.510000000000002</v>
      </c>
      <c r="E12" s="28">
        <v>0</v>
      </c>
    </row>
    <row r="13" spans="1:5" customFormat="1" ht="30" customHeight="1">
      <c r="A13" s="26" t="s">
        <v>378</v>
      </c>
      <c r="B13" s="27" t="s">
        <v>379</v>
      </c>
      <c r="C13" s="28">
        <v>161.63999999999999</v>
      </c>
      <c r="D13" s="28">
        <v>161.63999999999999</v>
      </c>
      <c r="E13" s="28">
        <v>0</v>
      </c>
    </row>
    <row r="14" spans="1:5" customFormat="1" ht="32.1" customHeight="1">
      <c r="A14" s="26" t="s">
        <v>380</v>
      </c>
      <c r="B14" s="27" t="s">
        <v>381</v>
      </c>
      <c r="C14" s="28">
        <v>48.48</v>
      </c>
      <c r="D14" s="28">
        <v>48.48</v>
      </c>
      <c r="E14" s="28">
        <v>0</v>
      </c>
    </row>
    <row r="15" spans="1:5" customFormat="1" ht="33.950000000000003" customHeight="1">
      <c r="A15" s="26" t="s">
        <v>382</v>
      </c>
      <c r="B15" s="27" t="s">
        <v>383</v>
      </c>
      <c r="C15" s="28">
        <v>19.98</v>
      </c>
      <c r="D15" s="28">
        <v>19.98</v>
      </c>
      <c r="E15" s="28">
        <v>0</v>
      </c>
    </row>
    <row r="16" spans="1:5" customFormat="1" ht="32.1" customHeight="1">
      <c r="A16" s="26" t="s">
        <v>384</v>
      </c>
      <c r="B16" s="27" t="s">
        <v>385</v>
      </c>
      <c r="C16" s="28">
        <v>18.66</v>
      </c>
      <c r="D16" s="28">
        <v>18.66</v>
      </c>
      <c r="E16" s="28">
        <v>0</v>
      </c>
    </row>
    <row r="17" spans="1:5" customFormat="1" ht="30" customHeight="1">
      <c r="A17" s="26" t="s">
        <v>386</v>
      </c>
      <c r="B17" s="27" t="s">
        <v>387</v>
      </c>
      <c r="C17" s="28">
        <v>26.94</v>
      </c>
      <c r="D17" s="28">
        <v>26.94</v>
      </c>
      <c r="E17" s="28">
        <v>0</v>
      </c>
    </row>
    <row r="18" spans="1:5" customFormat="1" ht="30" customHeight="1">
      <c r="A18" s="26" t="s">
        <v>388</v>
      </c>
      <c r="B18" s="27" t="s">
        <v>389</v>
      </c>
      <c r="C18" s="28">
        <v>36.630000000000003</v>
      </c>
      <c r="D18" s="28">
        <v>36.630000000000003</v>
      </c>
      <c r="E18" s="28">
        <v>0</v>
      </c>
    </row>
    <row r="19" spans="1:5" customFormat="1" ht="30" customHeight="1">
      <c r="A19" s="26" t="s">
        <v>390</v>
      </c>
      <c r="B19" s="27" t="s">
        <v>391</v>
      </c>
      <c r="C19" s="28">
        <v>229.57</v>
      </c>
      <c r="D19" s="28">
        <v>229.57</v>
      </c>
      <c r="E19" s="28">
        <v>0</v>
      </c>
    </row>
    <row r="20" spans="1:5" customFormat="1" ht="30" customHeight="1">
      <c r="A20" s="26" t="s">
        <v>392</v>
      </c>
      <c r="B20" s="27" t="s">
        <v>393</v>
      </c>
      <c r="C20" s="28">
        <v>150.38999999999999</v>
      </c>
      <c r="D20" s="28">
        <v>150.38999999999999</v>
      </c>
      <c r="E20" s="28">
        <v>0</v>
      </c>
    </row>
    <row r="21" spans="1:5" customFormat="1" ht="30" customHeight="1">
      <c r="A21" s="26" t="s">
        <v>394</v>
      </c>
      <c r="B21" s="27" t="s">
        <v>395</v>
      </c>
      <c r="C21" s="28">
        <v>596.15</v>
      </c>
      <c r="D21" s="28">
        <v>596.15</v>
      </c>
      <c r="E21" s="28">
        <v>0</v>
      </c>
    </row>
    <row r="22" spans="1:5" customFormat="1" ht="30" customHeight="1">
      <c r="A22" s="26" t="s">
        <v>396</v>
      </c>
      <c r="B22" s="27" t="s">
        <v>397</v>
      </c>
      <c r="C22" s="28">
        <v>486.33</v>
      </c>
      <c r="D22" s="28">
        <v>486.33</v>
      </c>
      <c r="E22" s="28">
        <v>0</v>
      </c>
    </row>
    <row r="23" spans="1:5" customFormat="1" ht="30" customHeight="1">
      <c r="A23" s="26" t="s">
        <v>398</v>
      </c>
      <c r="B23" s="27" t="s">
        <v>399</v>
      </c>
      <c r="C23" s="28">
        <v>550.08000000000004</v>
      </c>
      <c r="D23" s="28">
        <v>550.08000000000004</v>
      </c>
      <c r="E23" s="28">
        <v>0</v>
      </c>
    </row>
    <row r="24" spans="1:5" customFormat="1" ht="30" customHeight="1">
      <c r="A24" s="26" t="s">
        <v>400</v>
      </c>
      <c r="B24" s="27" t="s">
        <v>401</v>
      </c>
      <c r="C24" s="28">
        <v>350.89</v>
      </c>
      <c r="D24" s="28">
        <v>350.89</v>
      </c>
      <c r="E24" s="28">
        <v>0</v>
      </c>
    </row>
    <row r="25" spans="1:5" customFormat="1" ht="30" customHeight="1">
      <c r="A25" s="26" t="s">
        <v>402</v>
      </c>
      <c r="B25" s="27" t="s">
        <v>403</v>
      </c>
      <c r="C25" s="28">
        <v>418.85</v>
      </c>
      <c r="D25" s="28">
        <v>418.85</v>
      </c>
      <c r="E25" s="28">
        <v>0</v>
      </c>
    </row>
    <row r="26" spans="1:5" customFormat="1" ht="30" customHeight="1">
      <c r="A26" s="26" t="s">
        <v>404</v>
      </c>
      <c r="B26" s="27" t="s">
        <v>405</v>
      </c>
      <c r="C26" s="28">
        <v>204.98</v>
      </c>
      <c r="D26" s="28">
        <v>204.98</v>
      </c>
      <c r="E26" s="28">
        <v>0</v>
      </c>
    </row>
    <row r="27" spans="1:5" customFormat="1" ht="30" customHeight="1">
      <c r="A27" s="26" t="s">
        <v>406</v>
      </c>
      <c r="B27" s="27" t="s">
        <v>407</v>
      </c>
      <c r="C27" s="28">
        <v>115.88</v>
      </c>
      <c r="D27" s="28">
        <v>115.88</v>
      </c>
      <c r="E27" s="28">
        <v>0</v>
      </c>
    </row>
    <row r="28" spans="1:5" customFormat="1" ht="30" customHeight="1">
      <c r="A28" s="26" t="s">
        <v>408</v>
      </c>
      <c r="B28" s="27" t="s">
        <v>409</v>
      </c>
      <c r="C28" s="28">
        <v>167.77</v>
      </c>
      <c r="D28" s="28">
        <v>167.77</v>
      </c>
      <c r="E28" s="28">
        <v>0</v>
      </c>
    </row>
    <row r="29" spans="1:5" customFormat="1" ht="30" customHeight="1">
      <c r="A29" s="26" t="s">
        <v>410</v>
      </c>
      <c r="B29" s="27" t="s">
        <v>411</v>
      </c>
      <c r="C29" s="28">
        <v>917.54</v>
      </c>
      <c r="D29" s="28">
        <v>917.54</v>
      </c>
      <c r="E29" s="28">
        <v>0</v>
      </c>
    </row>
    <row r="30" spans="1:5" customFormat="1" ht="30" customHeight="1">
      <c r="A30" s="26" t="s">
        <v>412</v>
      </c>
      <c r="B30" s="27" t="s">
        <v>413</v>
      </c>
      <c r="C30" s="28">
        <v>495.67</v>
      </c>
      <c r="D30" s="28">
        <v>495.67</v>
      </c>
      <c r="E30" s="28">
        <v>0</v>
      </c>
    </row>
    <row r="31" spans="1:5" customFormat="1" ht="30" customHeight="1">
      <c r="A31" s="26" t="s">
        <v>414</v>
      </c>
      <c r="B31" s="27" t="s">
        <v>415</v>
      </c>
      <c r="C31" s="28">
        <v>815.05</v>
      </c>
      <c r="D31" s="28">
        <v>815.05</v>
      </c>
      <c r="E31" s="28">
        <v>0</v>
      </c>
    </row>
    <row r="32" spans="1:5" customFormat="1" ht="30" customHeight="1">
      <c r="A32" s="26" t="s">
        <v>416</v>
      </c>
      <c r="B32" s="27" t="s">
        <v>417</v>
      </c>
      <c r="C32" s="28">
        <v>866.64</v>
      </c>
      <c r="D32" s="28">
        <v>866.64</v>
      </c>
      <c r="E32" s="28">
        <v>0</v>
      </c>
    </row>
    <row r="33" spans="1:5" customFormat="1" ht="30" customHeight="1">
      <c r="A33" s="26" t="s">
        <v>418</v>
      </c>
      <c r="B33" s="27" t="s">
        <v>419</v>
      </c>
      <c r="C33" s="28">
        <v>191.87</v>
      </c>
      <c r="D33" s="28">
        <v>191.87</v>
      </c>
      <c r="E33" s="28">
        <v>0</v>
      </c>
    </row>
    <row r="34" spans="1:5" customFormat="1" ht="30" customHeight="1">
      <c r="A34" s="26" t="s">
        <v>420</v>
      </c>
      <c r="B34" s="27" t="s">
        <v>421</v>
      </c>
      <c r="C34" s="28">
        <v>600.73</v>
      </c>
      <c r="D34" s="28">
        <v>600.73</v>
      </c>
      <c r="E34" s="28">
        <v>0</v>
      </c>
    </row>
    <row r="35" spans="1:5" customFormat="1" ht="30" customHeight="1">
      <c r="A35" s="26" t="s">
        <v>422</v>
      </c>
      <c r="B35" s="27" t="s">
        <v>423</v>
      </c>
      <c r="C35" s="28">
        <v>126.59</v>
      </c>
      <c r="D35" s="28">
        <v>126.59</v>
      </c>
      <c r="E35" s="28">
        <v>0</v>
      </c>
    </row>
    <row r="36" spans="1:5" ht="30" customHeight="1">
      <c r="A36" s="26" t="s">
        <v>424</v>
      </c>
      <c r="B36" s="27" t="s">
        <v>425</v>
      </c>
      <c r="C36" s="28">
        <v>183.18</v>
      </c>
      <c r="D36" s="28">
        <v>183.18</v>
      </c>
      <c r="E36" s="28">
        <v>0</v>
      </c>
    </row>
    <row r="37" spans="1:5" ht="30" customHeight="1">
      <c r="A37" s="26" t="s">
        <v>426</v>
      </c>
      <c r="B37" s="27" t="s">
        <v>427</v>
      </c>
      <c r="C37" s="28">
        <v>93.25</v>
      </c>
      <c r="D37" s="28">
        <v>93.25</v>
      </c>
      <c r="E37" s="28">
        <v>0</v>
      </c>
    </row>
    <row r="38" spans="1:5" ht="30" customHeight="1">
      <c r="A38" s="26" t="s">
        <v>428</v>
      </c>
      <c r="B38" s="27" t="s">
        <v>429</v>
      </c>
      <c r="C38" s="28">
        <v>1411.68</v>
      </c>
      <c r="D38" s="28">
        <v>1411.68</v>
      </c>
      <c r="E38" s="28">
        <v>0</v>
      </c>
    </row>
    <row r="39" spans="1:5" ht="30" customHeight="1">
      <c r="A39" s="26" t="s">
        <v>430</v>
      </c>
      <c r="B39" s="27" t="s">
        <v>431</v>
      </c>
      <c r="C39" s="28">
        <v>807.29</v>
      </c>
      <c r="D39" s="28">
        <v>807.29</v>
      </c>
      <c r="E39" s="28">
        <v>0</v>
      </c>
    </row>
    <row r="40" spans="1:5" ht="30" customHeight="1">
      <c r="A40" s="26" t="s">
        <v>432</v>
      </c>
      <c r="B40" s="27" t="s">
        <v>433</v>
      </c>
      <c r="C40" s="28">
        <v>934.2</v>
      </c>
      <c r="D40" s="28">
        <v>934.2</v>
      </c>
      <c r="E40" s="28">
        <v>0</v>
      </c>
    </row>
    <row r="41" spans="1:5" ht="30" customHeight="1">
      <c r="A41" s="26" t="s">
        <v>434</v>
      </c>
      <c r="B41" s="27" t="s">
        <v>435</v>
      </c>
      <c r="C41" s="28">
        <v>577.04</v>
      </c>
      <c r="D41" s="28">
        <v>577.04</v>
      </c>
      <c r="E41" s="28">
        <v>0</v>
      </c>
    </row>
    <row r="42" spans="1:5" ht="30" customHeight="1">
      <c r="A42" s="26" t="s">
        <v>436</v>
      </c>
      <c r="B42" s="27" t="s">
        <v>437</v>
      </c>
      <c r="C42" s="28">
        <v>106.06</v>
      </c>
      <c r="D42" s="28">
        <v>106.06</v>
      </c>
      <c r="E42" s="28">
        <v>0</v>
      </c>
    </row>
    <row r="43" spans="1:5" ht="30" customHeight="1">
      <c r="A43" s="26" t="s">
        <v>438</v>
      </c>
      <c r="B43" s="27" t="s">
        <v>439</v>
      </c>
      <c r="C43" s="28">
        <v>145.86000000000001</v>
      </c>
      <c r="D43" s="28">
        <v>145.86000000000001</v>
      </c>
      <c r="E43" s="28">
        <v>0</v>
      </c>
    </row>
    <row r="44" spans="1:5" ht="30" customHeight="1">
      <c r="A44" s="26" t="s">
        <v>440</v>
      </c>
      <c r="B44" s="27" t="s">
        <v>441</v>
      </c>
      <c r="C44" s="28">
        <v>58.99</v>
      </c>
      <c r="D44" s="28">
        <v>58.99</v>
      </c>
      <c r="E44" s="28">
        <v>0</v>
      </c>
    </row>
    <row r="45" spans="1:5" ht="30" customHeight="1">
      <c r="A45" s="26" t="s">
        <v>442</v>
      </c>
      <c r="B45" s="27" t="s">
        <v>443</v>
      </c>
      <c r="C45" s="28">
        <v>132.47999999999999</v>
      </c>
      <c r="D45" s="28">
        <v>132.47999999999999</v>
      </c>
      <c r="E45" s="28">
        <v>0</v>
      </c>
    </row>
    <row r="46" spans="1:5" ht="30" customHeight="1">
      <c r="A46" s="26"/>
      <c r="B46" s="27" t="s">
        <v>371</v>
      </c>
      <c r="C46" s="28">
        <v>132.47999999999999</v>
      </c>
      <c r="D46" s="28">
        <v>132.47999999999999</v>
      </c>
      <c r="E46" s="28">
        <v>0</v>
      </c>
    </row>
    <row r="47" spans="1:5" ht="30" customHeight="1">
      <c r="A47" s="26" t="s">
        <v>372</v>
      </c>
      <c r="B47" s="27" t="s">
        <v>373</v>
      </c>
      <c r="C47" s="28">
        <v>132.47999999999999</v>
      </c>
      <c r="D47" s="28">
        <v>132.47999999999999</v>
      </c>
      <c r="E47" s="28">
        <v>0</v>
      </c>
    </row>
    <row r="48" spans="1:5" ht="30" customHeight="1">
      <c r="A48" s="26" t="s">
        <v>374</v>
      </c>
      <c r="B48" s="27" t="s">
        <v>375</v>
      </c>
      <c r="C48" s="28">
        <v>91.79</v>
      </c>
      <c r="D48" s="28">
        <v>91.79</v>
      </c>
      <c r="E48" s="28">
        <v>0</v>
      </c>
    </row>
    <row r="49" spans="1:5" ht="30" customHeight="1">
      <c r="A49" s="26" t="s">
        <v>376</v>
      </c>
      <c r="B49" s="27" t="s">
        <v>377</v>
      </c>
      <c r="C49" s="28">
        <v>8.9700000000000006</v>
      </c>
      <c r="D49" s="28">
        <v>8.9700000000000006</v>
      </c>
      <c r="E49" s="28">
        <v>0</v>
      </c>
    </row>
    <row r="50" spans="1:5" ht="30" customHeight="1">
      <c r="A50" s="26" t="s">
        <v>440</v>
      </c>
      <c r="B50" s="27" t="s">
        <v>441</v>
      </c>
      <c r="C50" s="28">
        <v>31.72</v>
      </c>
      <c r="D50" s="28">
        <v>31.72</v>
      </c>
      <c r="E50" s="28">
        <v>0</v>
      </c>
    </row>
    <row r="51" spans="1:5" ht="30" customHeight="1">
      <c r="A51" s="26" t="s">
        <v>444</v>
      </c>
      <c r="B51" s="27" t="s">
        <v>445</v>
      </c>
      <c r="C51" s="28">
        <v>14.77</v>
      </c>
      <c r="D51" s="28">
        <v>14.77</v>
      </c>
      <c r="E51" s="28">
        <v>0</v>
      </c>
    </row>
    <row r="52" spans="1:5" ht="30" customHeight="1">
      <c r="A52" s="26"/>
      <c r="B52" s="27" t="s">
        <v>371</v>
      </c>
      <c r="C52" s="28">
        <v>14.77</v>
      </c>
      <c r="D52" s="28">
        <v>14.77</v>
      </c>
      <c r="E52" s="28">
        <v>0</v>
      </c>
    </row>
    <row r="53" spans="1:5" ht="30" customHeight="1">
      <c r="A53" s="26" t="s">
        <v>372</v>
      </c>
      <c r="B53" s="27" t="s">
        <v>373</v>
      </c>
      <c r="C53" s="28">
        <v>14.77</v>
      </c>
      <c r="D53" s="28">
        <v>14.77</v>
      </c>
      <c r="E53" s="28">
        <v>0</v>
      </c>
    </row>
    <row r="54" spans="1:5" ht="30" customHeight="1">
      <c r="A54" s="26" t="s">
        <v>374</v>
      </c>
      <c r="B54" s="27" t="s">
        <v>375</v>
      </c>
      <c r="C54" s="28">
        <v>10.66</v>
      </c>
      <c r="D54" s="28">
        <v>10.66</v>
      </c>
      <c r="E54" s="28">
        <v>0</v>
      </c>
    </row>
    <row r="55" spans="1:5" ht="30" customHeight="1">
      <c r="A55" s="26" t="s">
        <v>376</v>
      </c>
      <c r="B55" s="27" t="s">
        <v>377</v>
      </c>
      <c r="C55" s="28">
        <v>1.1599999999999999</v>
      </c>
      <c r="D55" s="28">
        <v>1.1599999999999999</v>
      </c>
      <c r="E55" s="28">
        <v>0</v>
      </c>
    </row>
    <row r="56" spans="1:5" ht="30" customHeight="1">
      <c r="A56" s="26" t="s">
        <v>440</v>
      </c>
      <c r="B56" s="27" t="s">
        <v>441</v>
      </c>
      <c r="C56" s="28">
        <v>2.95</v>
      </c>
      <c r="D56" s="28">
        <v>2.95</v>
      </c>
      <c r="E56" s="28">
        <v>0</v>
      </c>
    </row>
    <row r="57" spans="1:5" ht="30" customHeight="1">
      <c r="A57" s="26" t="s">
        <v>446</v>
      </c>
      <c r="B57" s="27" t="s">
        <v>447</v>
      </c>
      <c r="C57" s="28">
        <v>14100.98</v>
      </c>
      <c r="D57" s="28">
        <v>14100.98</v>
      </c>
      <c r="E57" s="28">
        <v>0</v>
      </c>
    </row>
    <row r="58" spans="1:5" ht="30" customHeight="1">
      <c r="A58" s="26"/>
      <c r="B58" s="27" t="s">
        <v>371</v>
      </c>
      <c r="C58" s="28">
        <v>14100.98</v>
      </c>
      <c r="D58" s="28">
        <v>14100.98</v>
      </c>
      <c r="E58" s="28">
        <v>0</v>
      </c>
    </row>
    <row r="59" spans="1:5" ht="30.95" customHeight="1">
      <c r="A59" s="26" t="s">
        <v>372</v>
      </c>
      <c r="B59" s="27" t="s">
        <v>373</v>
      </c>
      <c r="C59" s="28">
        <v>14100.98</v>
      </c>
      <c r="D59" s="28">
        <v>14100.98</v>
      </c>
      <c r="E59" s="28">
        <v>0</v>
      </c>
    </row>
    <row r="60" spans="1:5" ht="32.1" customHeight="1">
      <c r="A60" s="26" t="s">
        <v>374</v>
      </c>
      <c r="B60" s="27" t="s">
        <v>375</v>
      </c>
      <c r="C60" s="28">
        <v>354.8</v>
      </c>
      <c r="D60" s="28">
        <v>354.8</v>
      </c>
      <c r="E60" s="28">
        <v>0</v>
      </c>
    </row>
    <row r="61" spans="1:5" ht="30" customHeight="1">
      <c r="A61" s="26" t="s">
        <v>376</v>
      </c>
      <c r="B61" s="27" t="s">
        <v>377</v>
      </c>
      <c r="C61" s="28">
        <v>4.5599999999999996</v>
      </c>
      <c r="D61" s="28">
        <v>4.5599999999999996</v>
      </c>
      <c r="E61" s="28">
        <v>0</v>
      </c>
    </row>
    <row r="62" spans="1:5" ht="30" customHeight="1">
      <c r="A62" s="26" t="s">
        <v>378</v>
      </c>
      <c r="B62" s="27" t="s">
        <v>379</v>
      </c>
      <c r="C62" s="28">
        <v>64.97</v>
      </c>
      <c r="D62" s="28">
        <v>64.97</v>
      </c>
      <c r="E62" s="28">
        <v>0</v>
      </c>
    </row>
    <row r="63" spans="1:5" ht="30" customHeight="1">
      <c r="A63" s="26" t="s">
        <v>380</v>
      </c>
      <c r="B63" s="27" t="s">
        <v>381</v>
      </c>
      <c r="C63" s="28">
        <v>14.11</v>
      </c>
      <c r="D63" s="28">
        <v>14.11</v>
      </c>
      <c r="E63" s="28">
        <v>0</v>
      </c>
    </row>
    <row r="64" spans="1:5" ht="30" customHeight="1">
      <c r="A64" s="26" t="s">
        <v>382</v>
      </c>
      <c r="B64" s="27" t="s">
        <v>383</v>
      </c>
      <c r="C64" s="28">
        <v>4.55</v>
      </c>
      <c r="D64" s="28">
        <v>4.55</v>
      </c>
      <c r="E64" s="28">
        <v>0</v>
      </c>
    </row>
    <row r="65" spans="1:5" ht="30" customHeight="1">
      <c r="A65" s="26" t="s">
        <v>384</v>
      </c>
      <c r="B65" s="27" t="s">
        <v>385</v>
      </c>
      <c r="C65" s="28">
        <v>44.74</v>
      </c>
      <c r="D65" s="28">
        <v>44.74</v>
      </c>
      <c r="E65" s="28">
        <v>0</v>
      </c>
    </row>
    <row r="66" spans="1:5" ht="30" customHeight="1">
      <c r="A66" s="26" t="s">
        <v>386</v>
      </c>
      <c r="B66" s="27" t="s">
        <v>387</v>
      </c>
      <c r="C66" s="28">
        <v>4.8899999999999997</v>
      </c>
      <c r="D66" s="28">
        <v>4.8899999999999997</v>
      </c>
      <c r="E66" s="28">
        <v>0</v>
      </c>
    </row>
    <row r="67" spans="1:5" ht="30" customHeight="1">
      <c r="A67" s="26" t="s">
        <v>388</v>
      </c>
      <c r="B67" s="27" t="s">
        <v>389</v>
      </c>
      <c r="C67" s="28">
        <v>6.7</v>
      </c>
      <c r="D67" s="28">
        <v>6.7</v>
      </c>
      <c r="E67" s="28">
        <v>0</v>
      </c>
    </row>
    <row r="68" spans="1:5" ht="30" customHeight="1">
      <c r="A68" s="26" t="s">
        <v>390</v>
      </c>
      <c r="B68" s="27" t="s">
        <v>391</v>
      </c>
      <c r="C68" s="28">
        <v>92.43</v>
      </c>
      <c r="D68" s="28">
        <v>92.43</v>
      </c>
      <c r="E68" s="28">
        <v>0</v>
      </c>
    </row>
    <row r="69" spans="1:5" ht="30" customHeight="1">
      <c r="A69" s="26" t="s">
        <v>392</v>
      </c>
      <c r="B69" s="27" t="s">
        <v>393</v>
      </c>
      <c r="C69" s="28">
        <v>97.14</v>
      </c>
      <c r="D69" s="28">
        <v>97.14</v>
      </c>
      <c r="E69" s="28">
        <v>0</v>
      </c>
    </row>
    <row r="70" spans="1:5" ht="30" customHeight="1">
      <c r="A70" s="26" t="s">
        <v>394</v>
      </c>
      <c r="B70" s="27" t="s">
        <v>395</v>
      </c>
      <c r="C70" s="28">
        <v>727.12</v>
      </c>
      <c r="D70" s="28">
        <v>727.12</v>
      </c>
      <c r="E70" s="28">
        <v>0</v>
      </c>
    </row>
    <row r="71" spans="1:5" ht="30" customHeight="1">
      <c r="A71" s="26" t="s">
        <v>396</v>
      </c>
      <c r="B71" s="27" t="s">
        <v>397</v>
      </c>
      <c r="C71" s="28">
        <v>732.39</v>
      </c>
      <c r="D71" s="28">
        <v>732.39</v>
      </c>
      <c r="E71" s="28">
        <v>0</v>
      </c>
    </row>
    <row r="72" spans="1:5" ht="30" customHeight="1">
      <c r="A72" s="26" t="s">
        <v>398</v>
      </c>
      <c r="B72" s="27" t="s">
        <v>399</v>
      </c>
      <c r="C72" s="28">
        <v>631.14</v>
      </c>
      <c r="D72" s="28">
        <v>631.14</v>
      </c>
      <c r="E72" s="28">
        <v>0</v>
      </c>
    </row>
    <row r="73" spans="1:5" ht="30" customHeight="1">
      <c r="A73" s="26" t="s">
        <v>400</v>
      </c>
      <c r="B73" s="27" t="s">
        <v>401</v>
      </c>
      <c r="C73" s="28">
        <v>556.54999999999995</v>
      </c>
      <c r="D73" s="28">
        <v>556.54999999999995</v>
      </c>
      <c r="E73" s="28">
        <v>0</v>
      </c>
    </row>
    <row r="74" spans="1:5" ht="30" customHeight="1">
      <c r="A74" s="26" t="s">
        <v>402</v>
      </c>
      <c r="B74" s="27" t="s">
        <v>403</v>
      </c>
      <c r="C74" s="28">
        <v>521.66</v>
      </c>
      <c r="D74" s="28">
        <v>521.66</v>
      </c>
      <c r="E74" s="28">
        <v>0</v>
      </c>
    </row>
    <row r="75" spans="1:5" ht="30" customHeight="1">
      <c r="A75" s="26" t="s">
        <v>404</v>
      </c>
      <c r="B75" s="27" t="s">
        <v>405</v>
      </c>
      <c r="C75" s="28">
        <v>264.52</v>
      </c>
      <c r="D75" s="28">
        <v>264.52</v>
      </c>
      <c r="E75" s="28">
        <v>0</v>
      </c>
    </row>
    <row r="76" spans="1:5" ht="30" customHeight="1">
      <c r="A76" s="26" t="s">
        <v>406</v>
      </c>
      <c r="B76" s="27" t="s">
        <v>407</v>
      </c>
      <c r="C76" s="28">
        <v>137.94</v>
      </c>
      <c r="D76" s="28">
        <v>137.94</v>
      </c>
      <c r="E76" s="28">
        <v>0</v>
      </c>
    </row>
    <row r="77" spans="1:5" ht="30" customHeight="1">
      <c r="A77" s="26" t="s">
        <v>408</v>
      </c>
      <c r="B77" s="27" t="s">
        <v>409</v>
      </c>
      <c r="C77" s="28">
        <v>304.01</v>
      </c>
      <c r="D77" s="28">
        <v>304.01</v>
      </c>
      <c r="E77" s="28">
        <v>0</v>
      </c>
    </row>
    <row r="78" spans="1:5" ht="30" customHeight="1">
      <c r="A78" s="26" t="s">
        <v>410</v>
      </c>
      <c r="B78" s="27" t="s">
        <v>411</v>
      </c>
      <c r="C78" s="28">
        <v>1304.33</v>
      </c>
      <c r="D78" s="28">
        <v>1304.33</v>
      </c>
      <c r="E78" s="28">
        <v>0</v>
      </c>
    </row>
    <row r="79" spans="1:5" ht="30" customHeight="1">
      <c r="A79" s="26" t="s">
        <v>412</v>
      </c>
      <c r="B79" s="27" t="s">
        <v>413</v>
      </c>
      <c r="C79" s="28">
        <v>594.73</v>
      </c>
      <c r="D79" s="28">
        <v>594.73</v>
      </c>
      <c r="E79" s="28">
        <v>0</v>
      </c>
    </row>
    <row r="80" spans="1:5" ht="30" customHeight="1">
      <c r="A80" s="26" t="s">
        <v>414</v>
      </c>
      <c r="B80" s="27" t="s">
        <v>415</v>
      </c>
      <c r="C80" s="28">
        <v>970.46</v>
      </c>
      <c r="D80" s="28">
        <v>970.46</v>
      </c>
      <c r="E80" s="28">
        <v>0</v>
      </c>
    </row>
    <row r="81" spans="1:5" ht="30" customHeight="1">
      <c r="A81" s="26" t="s">
        <v>416</v>
      </c>
      <c r="B81" s="27" t="s">
        <v>417</v>
      </c>
      <c r="C81" s="28">
        <v>1009.44</v>
      </c>
      <c r="D81" s="28">
        <v>1009.44</v>
      </c>
      <c r="E81" s="28">
        <v>0</v>
      </c>
    </row>
    <row r="82" spans="1:5" ht="30" customHeight="1">
      <c r="A82" s="26" t="s">
        <v>418</v>
      </c>
      <c r="B82" s="27" t="s">
        <v>419</v>
      </c>
      <c r="C82" s="28">
        <v>275.55</v>
      </c>
      <c r="D82" s="28">
        <v>275.55</v>
      </c>
      <c r="E82" s="28">
        <v>0</v>
      </c>
    </row>
    <row r="83" spans="1:5" ht="30" customHeight="1">
      <c r="A83" s="26" t="s">
        <v>420</v>
      </c>
      <c r="B83" s="27" t="s">
        <v>421</v>
      </c>
      <c r="C83" s="28">
        <v>556.77</v>
      </c>
      <c r="D83" s="28">
        <v>556.77</v>
      </c>
      <c r="E83" s="28">
        <v>0</v>
      </c>
    </row>
    <row r="84" spans="1:5" ht="30" customHeight="1">
      <c r="A84" s="26" t="s">
        <v>422</v>
      </c>
      <c r="B84" s="27" t="s">
        <v>423</v>
      </c>
      <c r="C84" s="28">
        <v>107.66</v>
      </c>
      <c r="D84" s="28">
        <v>107.66</v>
      </c>
      <c r="E84" s="28">
        <v>0</v>
      </c>
    </row>
    <row r="85" spans="1:5" ht="30" customHeight="1">
      <c r="A85" s="26" t="s">
        <v>424</v>
      </c>
      <c r="B85" s="27" t="s">
        <v>425</v>
      </c>
      <c r="C85" s="28">
        <v>303.72000000000003</v>
      </c>
      <c r="D85" s="28">
        <v>303.72000000000003</v>
      </c>
      <c r="E85" s="28">
        <v>0</v>
      </c>
    </row>
    <row r="86" spans="1:5" ht="30" customHeight="1">
      <c r="A86" s="26" t="s">
        <v>426</v>
      </c>
      <c r="B86" s="27" t="s">
        <v>427</v>
      </c>
      <c r="C86" s="28">
        <v>154.13999999999999</v>
      </c>
      <c r="D86" s="28">
        <v>154.13999999999999</v>
      </c>
      <c r="E86" s="28">
        <v>0</v>
      </c>
    </row>
    <row r="87" spans="1:5" ht="30" customHeight="1">
      <c r="A87" s="26" t="s">
        <v>428</v>
      </c>
      <c r="B87" s="27" t="s">
        <v>429</v>
      </c>
      <c r="C87" s="28">
        <v>2000.05</v>
      </c>
      <c r="D87" s="28">
        <v>2000.05</v>
      </c>
      <c r="E87" s="28">
        <v>0</v>
      </c>
    </row>
    <row r="88" spans="1:5" ht="30" customHeight="1">
      <c r="A88" s="26" t="s">
        <v>430</v>
      </c>
      <c r="B88" s="27" t="s">
        <v>431</v>
      </c>
      <c r="C88" s="28">
        <v>642.22</v>
      </c>
      <c r="D88" s="28">
        <v>642.22</v>
      </c>
      <c r="E88" s="28">
        <v>0</v>
      </c>
    </row>
    <row r="89" spans="1:5" ht="30" customHeight="1">
      <c r="A89" s="26" t="s">
        <v>432</v>
      </c>
      <c r="B89" s="27" t="s">
        <v>433</v>
      </c>
      <c r="C89" s="28">
        <v>1099.22</v>
      </c>
      <c r="D89" s="28">
        <v>1099.22</v>
      </c>
      <c r="E89" s="28">
        <v>0</v>
      </c>
    </row>
    <row r="90" spans="1:5" ht="30" customHeight="1">
      <c r="A90" s="26" t="s">
        <v>434</v>
      </c>
      <c r="B90" s="27" t="s">
        <v>435</v>
      </c>
      <c r="C90" s="28">
        <v>298.16000000000003</v>
      </c>
      <c r="D90" s="28">
        <v>298.16000000000003</v>
      </c>
      <c r="E90" s="28">
        <v>0</v>
      </c>
    </row>
    <row r="91" spans="1:5" ht="30" customHeight="1">
      <c r="A91" s="26" t="s">
        <v>436</v>
      </c>
      <c r="B91" s="27" t="s">
        <v>437</v>
      </c>
      <c r="C91" s="28">
        <v>168.3</v>
      </c>
      <c r="D91" s="28">
        <v>168.3</v>
      </c>
      <c r="E91" s="28">
        <v>0</v>
      </c>
    </row>
    <row r="92" spans="1:5" ht="30" customHeight="1">
      <c r="A92" s="26" t="s">
        <v>438</v>
      </c>
      <c r="B92" s="27" t="s">
        <v>439</v>
      </c>
      <c r="C92" s="28">
        <v>52.01</v>
      </c>
      <c r="D92" s="28">
        <v>52.01</v>
      </c>
      <c r="E92" s="28">
        <v>0</v>
      </c>
    </row>
    <row r="93" spans="1:5" ht="30" customHeight="1">
      <c r="A93" s="26" t="s">
        <v>448</v>
      </c>
      <c r="B93" s="27" t="s">
        <v>449</v>
      </c>
      <c r="C93" s="28">
        <v>6922.12</v>
      </c>
      <c r="D93" s="28">
        <v>6922.12</v>
      </c>
      <c r="E93" s="28">
        <v>0</v>
      </c>
    </row>
    <row r="94" spans="1:5" ht="30" customHeight="1">
      <c r="A94" s="26"/>
      <c r="B94" s="27" t="s">
        <v>371</v>
      </c>
      <c r="C94" s="28">
        <v>6922.12</v>
      </c>
      <c r="D94" s="28">
        <v>6922.12</v>
      </c>
      <c r="E94" s="28">
        <v>0</v>
      </c>
    </row>
    <row r="95" spans="1:5" ht="30" customHeight="1">
      <c r="A95" s="26" t="s">
        <v>372</v>
      </c>
      <c r="B95" s="27" t="s">
        <v>373</v>
      </c>
      <c r="C95" s="28">
        <v>6922.12</v>
      </c>
      <c r="D95" s="28">
        <v>6922.12</v>
      </c>
      <c r="E95" s="28">
        <v>0</v>
      </c>
    </row>
    <row r="96" spans="1:5" ht="30" customHeight="1">
      <c r="A96" s="26" t="s">
        <v>376</v>
      </c>
      <c r="B96" s="27" t="s">
        <v>377</v>
      </c>
      <c r="C96" s="28">
        <v>5.26</v>
      </c>
      <c r="D96" s="28">
        <v>5.26</v>
      </c>
      <c r="E96" s="28">
        <v>0</v>
      </c>
    </row>
    <row r="97" spans="1:5" ht="30" customHeight="1">
      <c r="A97" s="26" t="s">
        <v>378</v>
      </c>
      <c r="B97" s="27" t="s">
        <v>379</v>
      </c>
      <c r="C97" s="28">
        <v>74.47</v>
      </c>
      <c r="D97" s="28">
        <v>74.47</v>
      </c>
      <c r="E97" s="28">
        <v>0</v>
      </c>
    </row>
    <row r="98" spans="1:5" ht="30" customHeight="1">
      <c r="A98" s="26" t="s">
        <v>380</v>
      </c>
      <c r="B98" s="27" t="s">
        <v>381</v>
      </c>
      <c r="C98" s="28">
        <v>26.3</v>
      </c>
      <c r="D98" s="28">
        <v>26.3</v>
      </c>
      <c r="E98" s="28">
        <v>0</v>
      </c>
    </row>
    <row r="99" spans="1:5" ht="30" customHeight="1">
      <c r="A99" s="26" t="s">
        <v>382</v>
      </c>
      <c r="B99" s="27" t="s">
        <v>383</v>
      </c>
      <c r="C99" s="28">
        <v>10.54</v>
      </c>
      <c r="D99" s="28">
        <v>10.54</v>
      </c>
      <c r="E99" s="28">
        <v>0</v>
      </c>
    </row>
    <row r="100" spans="1:5" ht="30" customHeight="1">
      <c r="A100" s="26" t="s">
        <v>384</v>
      </c>
      <c r="B100" s="27" t="s">
        <v>385</v>
      </c>
      <c r="C100" s="28">
        <v>10.49</v>
      </c>
      <c r="D100" s="28">
        <v>10.49</v>
      </c>
      <c r="E100" s="28">
        <v>0</v>
      </c>
    </row>
    <row r="101" spans="1:5" ht="30" customHeight="1">
      <c r="A101" s="26" t="s">
        <v>386</v>
      </c>
      <c r="B101" s="27" t="s">
        <v>387</v>
      </c>
      <c r="C101" s="28">
        <v>13.61</v>
      </c>
      <c r="D101" s="28">
        <v>13.61</v>
      </c>
      <c r="E101" s="28">
        <v>0</v>
      </c>
    </row>
    <row r="102" spans="1:5" ht="30" customHeight="1">
      <c r="A102" s="26" t="s">
        <v>388</v>
      </c>
      <c r="B102" s="27" t="s">
        <v>389</v>
      </c>
      <c r="C102" s="28">
        <v>18.350000000000001</v>
      </c>
      <c r="D102" s="28">
        <v>18.350000000000001</v>
      </c>
      <c r="E102" s="28">
        <v>0</v>
      </c>
    </row>
    <row r="103" spans="1:5" ht="30" customHeight="1">
      <c r="A103" s="26" t="s">
        <v>390</v>
      </c>
      <c r="B103" s="27" t="s">
        <v>391</v>
      </c>
      <c r="C103" s="28">
        <v>142.86000000000001</v>
      </c>
      <c r="D103" s="28">
        <v>142.86000000000001</v>
      </c>
      <c r="E103" s="28">
        <v>0</v>
      </c>
    </row>
    <row r="104" spans="1:5" ht="30" customHeight="1">
      <c r="A104" s="26" t="s">
        <v>392</v>
      </c>
      <c r="B104" s="27" t="s">
        <v>393</v>
      </c>
      <c r="C104" s="28">
        <v>99.65</v>
      </c>
      <c r="D104" s="28">
        <v>99.65</v>
      </c>
      <c r="E104" s="28">
        <v>0</v>
      </c>
    </row>
    <row r="105" spans="1:5" ht="30" customHeight="1">
      <c r="A105" s="26" t="s">
        <v>394</v>
      </c>
      <c r="B105" s="27" t="s">
        <v>395</v>
      </c>
      <c r="C105" s="28">
        <v>435.96</v>
      </c>
      <c r="D105" s="28">
        <v>435.96</v>
      </c>
      <c r="E105" s="28">
        <v>0</v>
      </c>
    </row>
    <row r="106" spans="1:5" ht="30" customHeight="1">
      <c r="A106" s="26" t="s">
        <v>396</v>
      </c>
      <c r="B106" s="27" t="s">
        <v>397</v>
      </c>
      <c r="C106" s="28">
        <v>329.57</v>
      </c>
      <c r="D106" s="28">
        <v>329.57</v>
      </c>
      <c r="E106" s="28">
        <v>0</v>
      </c>
    </row>
    <row r="107" spans="1:5" ht="30" customHeight="1">
      <c r="A107" s="26" t="s">
        <v>398</v>
      </c>
      <c r="B107" s="27" t="s">
        <v>399</v>
      </c>
      <c r="C107" s="28">
        <v>338.23</v>
      </c>
      <c r="D107" s="28">
        <v>338.23</v>
      </c>
      <c r="E107" s="28">
        <v>0</v>
      </c>
    </row>
    <row r="108" spans="1:5" ht="30" customHeight="1">
      <c r="A108" s="26" t="s">
        <v>400</v>
      </c>
      <c r="B108" s="27" t="s">
        <v>401</v>
      </c>
      <c r="C108" s="28">
        <v>215.79</v>
      </c>
      <c r="D108" s="28">
        <v>215.79</v>
      </c>
      <c r="E108" s="28">
        <v>0</v>
      </c>
    </row>
    <row r="109" spans="1:5" ht="30" customHeight="1">
      <c r="A109" s="26" t="s">
        <v>402</v>
      </c>
      <c r="B109" s="27" t="s">
        <v>403</v>
      </c>
      <c r="C109" s="28">
        <v>243.65</v>
      </c>
      <c r="D109" s="28">
        <v>243.65</v>
      </c>
      <c r="E109" s="28">
        <v>0</v>
      </c>
    </row>
    <row r="110" spans="1:5" ht="30" customHeight="1">
      <c r="A110" s="26" t="s">
        <v>404</v>
      </c>
      <c r="B110" s="27" t="s">
        <v>405</v>
      </c>
      <c r="C110" s="28">
        <v>112.5</v>
      </c>
      <c r="D110" s="28">
        <v>112.5</v>
      </c>
      <c r="E110" s="28">
        <v>0</v>
      </c>
    </row>
    <row r="111" spans="1:5" ht="30" customHeight="1">
      <c r="A111" s="26" t="s">
        <v>406</v>
      </c>
      <c r="B111" s="27" t="s">
        <v>407</v>
      </c>
      <c r="C111" s="28">
        <v>65.59</v>
      </c>
      <c r="D111" s="28">
        <v>65.59</v>
      </c>
      <c r="E111" s="28">
        <v>0</v>
      </c>
    </row>
    <row r="112" spans="1:5" ht="30" customHeight="1">
      <c r="A112" s="26" t="s">
        <v>408</v>
      </c>
      <c r="B112" s="27" t="s">
        <v>409</v>
      </c>
      <c r="C112" s="28">
        <v>98.99</v>
      </c>
      <c r="D112" s="28">
        <v>98.99</v>
      </c>
      <c r="E112" s="28">
        <v>0</v>
      </c>
    </row>
    <row r="113" spans="1:5" ht="30" customHeight="1">
      <c r="A113" s="26" t="s">
        <v>410</v>
      </c>
      <c r="B113" s="27" t="s">
        <v>411</v>
      </c>
      <c r="C113" s="28">
        <v>526.66</v>
      </c>
      <c r="D113" s="28">
        <v>526.66</v>
      </c>
      <c r="E113" s="28">
        <v>0</v>
      </c>
    </row>
    <row r="114" spans="1:5" ht="30" customHeight="1">
      <c r="A114" s="26" t="s">
        <v>412</v>
      </c>
      <c r="B114" s="27" t="s">
        <v>413</v>
      </c>
      <c r="C114" s="28">
        <v>272.39999999999998</v>
      </c>
      <c r="D114" s="28">
        <v>272.39999999999998</v>
      </c>
      <c r="E114" s="28">
        <v>0</v>
      </c>
    </row>
    <row r="115" spans="1:5" ht="30" customHeight="1">
      <c r="A115" s="26" t="s">
        <v>414</v>
      </c>
      <c r="B115" s="27" t="s">
        <v>415</v>
      </c>
      <c r="C115" s="28">
        <v>456.19</v>
      </c>
      <c r="D115" s="28">
        <v>456.19</v>
      </c>
      <c r="E115" s="28">
        <v>0</v>
      </c>
    </row>
    <row r="116" spans="1:5" ht="30" customHeight="1">
      <c r="A116" s="26" t="s">
        <v>416</v>
      </c>
      <c r="B116" s="27" t="s">
        <v>417</v>
      </c>
      <c r="C116" s="28">
        <v>516.58000000000004</v>
      </c>
      <c r="D116" s="28">
        <v>516.58000000000004</v>
      </c>
      <c r="E116" s="28">
        <v>0</v>
      </c>
    </row>
    <row r="117" spans="1:5" ht="30" customHeight="1">
      <c r="A117" s="26" t="s">
        <v>418</v>
      </c>
      <c r="B117" s="27" t="s">
        <v>419</v>
      </c>
      <c r="C117" s="28">
        <v>95.71</v>
      </c>
      <c r="D117" s="28">
        <v>95.71</v>
      </c>
      <c r="E117" s="28">
        <v>0</v>
      </c>
    </row>
    <row r="118" spans="1:5" ht="30" customHeight="1">
      <c r="A118" s="26" t="s">
        <v>420</v>
      </c>
      <c r="B118" s="27" t="s">
        <v>421</v>
      </c>
      <c r="C118" s="28">
        <v>321.23</v>
      </c>
      <c r="D118" s="28">
        <v>321.23</v>
      </c>
      <c r="E118" s="28">
        <v>0</v>
      </c>
    </row>
    <row r="119" spans="1:5" ht="30" customHeight="1">
      <c r="A119" s="26" t="s">
        <v>422</v>
      </c>
      <c r="B119" s="27" t="s">
        <v>423</v>
      </c>
      <c r="C119" s="28">
        <v>67.81</v>
      </c>
      <c r="D119" s="28">
        <v>67.81</v>
      </c>
      <c r="E119" s="28">
        <v>0</v>
      </c>
    </row>
    <row r="120" spans="1:5" ht="30" customHeight="1">
      <c r="A120" s="26" t="s">
        <v>424</v>
      </c>
      <c r="B120" s="27" t="s">
        <v>425</v>
      </c>
      <c r="C120" s="28">
        <v>93.88</v>
      </c>
      <c r="D120" s="28">
        <v>93.88</v>
      </c>
      <c r="E120" s="28">
        <v>0</v>
      </c>
    </row>
    <row r="121" spans="1:5" ht="30" customHeight="1">
      <c r="A121" s="26" t="s">
        <v>426</v>
      </c>
      <c r="B121" s="27" t="s">
        <v>427</v>
      </c>
      <c r="C121" s="28">
        <v>51.91</v>
      </c>
      <c r="D121" s="28">
        <v>51.91</v>
      </c>
      <c r="E121" s="28">
        <v>0</v>
      </c>
    </row>
    <row r="122" spans="1:5" ht="30" customHeight="1">
      <c r="A122" s="26" t="s">
        <v>428</v>
      </c>
      <c r="B122" s="27" t="s">
        <v>429</v>
      </c>
      <c r="C122" s="28">
        <v>784</v>
      </c>
      <c r="D122" s="28">
        <v>784</v>
      </c>
      <c r="E122" s="28">
        <v>0</v>
      </c>
    </row>
    <row r="123" spans="1:5" ht="30" customHeight="1">
      <c r="A123" s="26" t="s">
        <v>430</v>
      </c>
      <c r="B123" s="27" t="s">
        <v>431</v>
      </c>
      <c r="C123" s="28">
        <v>493.82</v>
      </c>
      <c r="D123" s="28">
        <v>493.82</v>
      </c>
      <c r="E123" s="28">
        <v>0</v>
      </c>
    </row>
    <row r="124" spans="1:5" ht="30" customHeight="1">
      <c r="A124" s="26" t="s">
        <v>432</v>
      </c>
      <c r="B124" s="27" t="s">
        <v>433</v>
      </c>
      <c r="C124" s="28">
        <v>489.9</v>
      </c>
      <c r="D124" s="28">
        <v>489.9</v>
      </c>
      <c r="E124" s="28">
        <v>0</v>
      </c>
    </row>
    <row r="125" spans="1:5" ht="30" customHeight="1">
      <c r="A125" s="26" t="s">
        <v>434</v>
      </c>
      <c r="B125" s="27" t="s">
        <v>435</v>
      </c>
      <c r="C125" s="28">
        <v>308.70999999999998</v>
      </c>
      <c r="D125" s="28">
        <v>308.70999999999998</v>
      </c>
      <c r="E125" s="28">
        <v>0</v>
      </c>
    </row>
    <row r="126" spans="1:5" ht="30" customHeight="1">
      <c r="A126" s="26" t="s">
        <v>436</v>
      </c>
      <c r="B126" s="27" t="s">
        <v>437</v>
      </c>
      <c r="C126" s="28">
        <v>96.39</v>
      </c>
      <c r="D126" s="28">
        <v>96.39</v>
      </c>
      <c r="E126" s="28">
        <v>0</v>
      </c>
    </row>
    <row r="127" spans="1:5" ht="30" customHeight="1">
      <c r="A127" s="26" t="s">
        <v>438</v>
      </c>
      <c r="B127" s="27" t="s">
        <v>439</v>
      </c>
      <c r="C127" s="28">
        <v>105.12</v>
      </c>
      <c r="D127" s="28">
        <v>105.12</v>
      </c>
      <c r="E127" s="28">
        <v>0</v>
      </c>
    </row>
    <row r="128" spans="1:5" ht="30" customHeight="1">
      <c r="A128" s="26" t="s">
        <v>450</v>
      </c>
      <c r="B128" s="27" t="s">
        <v>451</v>
      </c>
      <c r="C128" s="28">
        <v>988.46</v>
      </c>
      <c r="D128" s="28">
        <v>988.46</v>
      </c>
      <c r="E128" s="28">
        <v>0</v>
      </c>
    </row>
    <row r="129" spans="1:5" ht="30" customHeight="1">
      <c r="A129" s="26"/>
      <c r="B129" s="27" t="s">
        <v>371</v>
      </c>
      <c r="C129" s="28">
        <v>988.46</v>
      </c>
      <c r="D129" s="28">
        <v>988.46</v>
      </c>
      <c r="E129" s="28">
        <v>0</v>
      </c>
    </row>
    <row r="130" spans="1:5" ht="30" customHeight="1">
      <c r="A130" s="26" t="s">
        <v>372</v>
      </c>
      <c r="B130" s="27" t="s">
        <v>373</v>
      </c>
      <c r="C130" s="28">
        <v>988.46</v>
      </c>
      <c r="D130" s="28">
        <v>988.46</v>
      </c>
      <c r="E130" s="28">
        <v>0</v>
      </c>
    </row>
    <row r="131" spans="1:5" ht="30" customHeight="1">
      <c r="A131" s="26" t="s">
        <v>376</v>
      </c>
      <c r="B131" s="27" t="s">
        <v>377</v>
      </c>
      <c r="C131" s="28">
        <v>0.47</v>
      </c>
      <c r="D131" s="28">
        <v>0.47</v>
      </c>
      <c r="E131" s="28">
        <v>0</v>
      </c>
    </row>
    <row r="132" spans="1:5" ht="30" customHeight="1">
      <c r="A132" s="26" t="s">
        <v>378</v>
      </c>
      <c r="B132" s="27" t="s">
        <v>379</v>
      </c>
      <c r="C132" s="28">
        <v>13.47</v>
      </c>
      <c r="D132" s="28">
        <v>13.47</v>
      </c>
      <c r="E132" s="28">
        <v>0</v>
      </c>
    </row>
    <row r="133" spans="1:5" ht="30" customHeight="1">
      <c r="A133" s="26" t="s">
        <v>380</v>
      </c>
      <c r="B133" s="27" t="s">
        <v>381</v>
      </c>
      <c r="C133" s="28">
        <v>4.04</v>
      </c>
      <c r="D133" s="28">
        <v>4.04</v>
      </c>
      <c r="E133" s="28">
        <v>0</v>
      </c>
    </row>
    <row r="134" spans="1:5" ht="30" customHeight="1">
      <c r="A134" s="26" t="s">
        <v>382</v>
      </c>
      <c r="B134" s="27" t="s">
        <v>383</v>
      </c>
      <c r="C134" s="28">
        <v>1.66</v>
      </c>
      <c r="D134" s="28">
        <v>1.66</v>
      </c>
      <c r="E134" s="28">
        <v>0</v>
      </c>
    </row>
    <row r="135" spans="1:5" ht="30" customHeight="1">
      <c r="A135" s="26" t="s">
        <v>384</v>
      </c>
      <c r="B135" s="27" t="s">
        <v>385</v>
      </c>
      <c r="C135" s="28">
        <v>1.56</v>
      </c>
      <c r="D135" s="28">
        <v>1.56</v>
      </c>
      <c r="E135" s="28">
        <v>0</v>
      </c>
    </row>
    <row r="136" spans="1:5" ht="30" customHeight="1">
      <c r="A136" s="26" t="s">
        <v>386</v>
      </c>
      <c r="B136" s="27" t="s">
        <v>387</v>
      </c>
      <c r="C136" s="28">
        <v>2.25</v>
      </c>
      <c r="D136" s="28">
        <v>2.25</v>
      </c>
      <c r="E136" s="28">
        <v>0</v>
      </c>
    </row>
    <row r="137" spans="1:5" ht="30" customHeight="1">
      <c r="A137" s="26" t="s">
        <v>388</v>
      </c>
      <c r="B137" s="27" t="s">
        <v>389</v>
      </c>
      <c r="C137" s="28">
        <v>3.05</v>
      </c>
      <c r="D137" s="28">
        <v>3.05</v>
      </c>
      <c r="E137" s="28">
        <v>0</v>
      </c>
    </row>
    <row r="138" spans="1:5" ht="30" customHeight="1">
      <c r="A138" s="26" t="s">
        <v>390</v>
      </c>
      <c r="B138" s="27" t="s">
        <v>391</v>
      </c>
      <c r="C138" s="28">
        <v>19.13</v>
      </c>
      <c r="D138" s="28">
        <v>19.13</v>
      </c>
      <c r="E138" s="28">
        <v>0</v>
      </c>
    </row>
    <row r="139" spans="1:5" ht="30" customHeight="1">
      <c r="A139" s="26" t="s">
        <v>392</v>
      </c>
      <c r="B139" s="27" t="s">
        <v>393</v>
      </c>
      <c r="C139" s="28">
        <v>12.53</v>
      </c>
      <c r="D139" s="28">
        <v>12.53</v>
      </c>
      <c r="E139" s="28">
        <v>0</v>
      </c>
    </row>
    <row r="140" spans="1:5" ht="30" customHeight="1">
      <c r="A140" s="26" t="s">
        <v>394</v>
      </c>
      <c r="B140" s="27" t="s">
        <v>395</v>
      </c>
      <c r="C140" s="28">
        <v>49.68</v>
      </c>
      <c r="D140" s="28">
        <v>49.68</v>
      </c>
      <c r="E140" s="28">
        <v>0</v>
      </c>
    </row>
    <row r="141" spans="1:5" ht="30" customHeight="1">
      <c r="A141" s="26" t="s">
        <v>396</v>
      </c>
      <c r="B141" s="27" t="s">
        <v>397</v>
      </c>
      <c r="C141" s="28">
        <v>40.53</v>
      </c>
      <c r="D141" s="28">
        <v>40.53</v>
      </c>
      <c r="E141" s="28">
        <v>0</v>
      </c>
    </row>
    <row r="142" spans="1:5" ht="30" customHeight="1">
      <c r="A142" s="26" t="s">
        <v>398</v>
      </c>
      <c r="B142" s="27" t="s">
        <v>399</v>
      </c>
      <c r="C142" s="28">
        <v>45.84</v>
      </c>
      <c r="D142" s="28">
        <v>45.84</v>
      </c>
      <c r="E142" s="28">
        <v>0</v>
      </c>
    </row>
    <row r="143" spans="1:5" ht="30" customHeight="1">
      <c r="A143" s="26" t="s">
        <v>400</v>
      </c>
      <c r="B143" s="27" t="s">
        <v>401</v>
      </c>
      <c r="C143" s="28">
        <v>29.24</v>
      </c>
      <c r="D143" s="28">
        <v>29.24</v>
      </c>
      <c r="E143" s="28">
        <v>0</v>
      </c>
    </row>
    <row r="144" spans="1:5" ht="30" customHeight="1">
      <c r="A144" s="26" t="s">
        <v>402</v>
      </c>
      <c r="B144" s="27" t="s">
        <v>403</v>
      </c>
      <c r="C144" s="28">
        <v>34.9</v>
      </c>
      <c r="D144" s="28">
        <v>34.9</v>
      </c>
      <c r="E144" s="28">
        <v>0</v>
      </c>
    </row>
    <row r="145" spans="1:5" ht="30" customHeight="1">
      <c r="A145" s="26" t="s">
        <v>404</v>
      </c>
      <c r="B145" s="27" t="s">
        <v>405</v>
      </c>
      <c r="C145" s="28">
        <v>17.079999999999998</v>
      </c>
      <c r="D145" s="28">
        <v>17.079999999999998</v>
      </c>
      <c r="E145" s="28">
        <v>0</v>
      </c>
    </row>
    <row r="146" spans="1:5" ht="30" customHeight="1">
      <c r="A146" s="26" t="s">
        <v>406</v>
      </c>
      <c r="B146" s="27" t="s">
        <v>407</v>
      </c>
      <c r="C146" s="28">
        <v>9.66</v>
      </c>
      <c r="D146" s="28">
        <v>9.66</v>
      </c>
      <c r="E146" s="28">
        <v>0</v>
      </c>
    </row>
    <row r="147" spans="1:5" ht="30" customHeight="1">
      <c r="A147" s="26" t="s">
        <v>408</v>
      </c>
      <c r="B147" s="27" t="s">
        <v>409</v>
      </c>
      <c r="C147" s="28">
        <v>13.98</v>
      </c>
      <c r="D147" s="28">
        <v>13.98</v>
      </c>
      <c r="E147" s="28">
        <v>0</v>
      </c>
    </row>
    <row r="148" spans="1:5" ht="30" customHeight="1">
      <c r="A148" s="26" t="s">
        <v>410</v>
      </c>
      <c r="B148" s="27" t="s">
        <v>411</v>
      </c>
      <c r="C148" s="28">
        <v>76.459999999999994</v>
      </c>
      <c r="D148" s="28">
        <v>76.459999999999994</v>
      </c>
      <c r="E148" s="28">
        <v>0</v>
      </c>
    </row>
    <row r="149" spans="1:5" ht="30" customHeight="1">
      <c r="A149" s="26" t="s">
        <v>412</v>
      </c>
      <c r="B149" s="27" t="s">
        <v>413</v>
      </c>
      <c r="C149" s="28">
        <v>41.31</v>
      </c>
      <c r="D149" s="28">
        <v>41.31</v>
      </c>
      <c r="E149" s="28">
        <v>0</v>
      </c>
    </row>
    <row r="150" spans="1:5" ht="30" customHeight="1">
      <c r="A150" s="26" t="s">
        <v>414</v>
      </c>
      <c r="B150" s="27" t="s">
        <v>415</v>
      </c>
      <c r="C150" s="28">
        <v>67.92</v>
      </c>
      <c r="D150" s="28">
        <v>67.92</v>
      </c>
      <c r="E150" s="28">
        <v>0</v>
      </c>
    </row>
    <row r="151" spans="1:5" ht="30" customHeight="1">
      <c r="A151" s="26" t="s">
        <v>416</v>
      </c>
      <c r="B151" s="27" t="s">
        <v>417</v>
      </c>
      <c r="C151" s="28">
        <v>72.22</v>
      </c>
      <c r="D151" s="28">
        <v>72.22</v>
      </c>
      <c r="E151" s="28">
        <v>0</v>
      </c>
    </row>
    <row r="152" spans="1:5" ht="30" customHeight="1">
      <c r="A152" s="26" t="s">
        <v>418</v>
      </c>
      <c r="B152" s="27" t="s">
        <v>419</v>
      </c>
      <c r="C152" s="28">
        <v>15.99</v>
      </c>
      <c r="D152" s="28">
        <v>15.99</v>
      </c>
      <c r="E152" s="28">
        <v>0</v>
      </c>
    </row>
    <row r="153" spans="1:5" ht="30" customHeight="1">
      <c r="A153" s="26" t="s">
        <v>420</v>
      </c>
      <c r="B153" s="27" t="s">
        <v>421</v>
      </c>
      <c r="C153" s="28">
        <v>50.06</v>
      </c>
      <c r="D153" s="28">
        <v>50.06</v>
      </c>
      <c r="E153" s="28">
        <v>0</v>
      </c>
    </row>
    <row r="154" spans="1:5" ht="30" customHeight="1">
      <c r="A154" s="26" t="s">
        <v>422</v>
      </c>
      <c r="B154" s="27" t="s">
        <v>423</v>
      </c>
      <c r="C154" s="28">
        <v>10.55</v>
      </c>
      <c r="D154" s="28">
        <v>10.55</v>
      </c>
      <c r="E154" s="28">
        <v>0</v>
      </c>
    </row>
    <row r="155" spans="1:5" ht="30" customHeight="1">
      <c r="A155" s="26" t="s">
        <v>424</v>
      </c>
      <c r="B155" s="27" t="s">
        <v>425</v>
      </c>
      <c r="C155" s="28">
        <v>15.27</v>
      </c>
      <c r="D155" s="28">
        <v>15.27</v>
      </c>
      <c r="E155" s="28">
        <v>0</v>
      </c>
    </row>
    <row r="156" spans="1:5" ht="30" customHeight="1">
      <c r="A156" s="26" t="s">
        <v>426</v>
      </c>
      <c r="B156" s="27" t="s">
        <v>427</v>
      </c>
      <c r="C156" s="28">
        <v>7.77</v>
      </c>
      <c r="D156" s="28">
        <v>7.77</v>
      </c>
      <c r="E156" s="28">
        <v>0</v>
      </c>
    </row>
    <row r="157" spans="1:5" ht="30" customHeight="1">
      <c r="A157" s="26" t="s">
        <v>428</v>
      </c>
      <c r="B157" s="27" t="s">
        <v>429</v>
      </c>
      <c r="C157" s="28">
        <v>117.64</v>
      </c>
      <c r="D157" s="28">
        <v>117.64</v>
      </c>
      <c r="E157" s="28">
        <v>0</v>
      </c>
    </row>
    <row r="158" spans="1:5" ht="30" customHeight="1">
      <c r="A158" s="26" t="s">
        <v>430</v>
      </c>
      <c r="B158" s="27" t="s">
        <v>431</v>
      </c>
      <c r="C158" s="28">
        <v>67.27</v>
      </c>
      <c r="D158" s="28">
        <v>67.27</v>
      </c>
      <c r="E158" s="28">
        <v>0</v>
      </c>
    </row>
    <row r="159" spans="1:5" ht="30" customHeight="1">
      <c r="A159" s="26" t="s">
        <v>432</v>
      </c>
      <c r="B159" s="27" t="s">
        <v>433</v>
      </c>
      <c r="C159" s="28">
        <v>77.849999999999994</v>
      </c>
      <c r="D159" s="28">
        <v>77.849999999999994</v>
      </c>
      <c r="E159" s="28">
        <v>0</v>
      </c>
    </row>
    <row r="160" spans="1:5" ht="30" customHeight="1">
      <c r="A160" s="26" t="s">
        <v>434</v>
      </c>
      <c r="B160" s="27" t="s">
        <v>435</v>
      </c>
      <c r="C160" s="28">
        <v>48.09</v>
      </c>
      <c r="D160" s="28">
        <v>48.09</v>
      </c>
      <c r="E160" s="28">
        <v>0</v>
      </c>
    </row>
    <row r="161" spans="1:5" ht="30" customHeight="1">
      <c r="A161" s="26" t="s">
        <v>436</v>
      </c>
      <c r="B161" s="27" t="s">
        <v>437</v>
      </c>
      <c r="C161" s="28">
        <v>8.84</v>
      </c>
      <c r="D161" s="28">
        <v>8.84</v>
      </c>
      <c r="E161" s="28">
        <v>0</v>
      </c>
    </row>
    <row r="162" spans="1:5" ht="30" customHeight="1">
      <c r="A162" s="26" t="s">
        <v>438</v>
      </c>
      <c r="B162" s="27" t="s">
        <v>439</v>
      </c>
      <c r="C162" s="28">
        <v>12.15</v>
      </c>
      <c r="D162" s="28">
        <v>12.15</v>
      </c>
      <c r="E162" s="28">
        <v>0</v>
      </c>
    </row>
    <row r="163" spans="1:5" ht="30" customHeight="1">
      <c r="A163" s="26" t="s">
        <v>452</v>
      </c>
      <c r="B163" s="27" t="s">
        <v>453</v>
      </c>
      <c r="C163" s="28">
        <v>3436.31</v>
      </c>
      <c r="D163" s="28">
        <v>3436.31</v>
      </c>
      <c r="E163" s="28">
        <v>0</v>
      </c>
    </row>
    <row r="164" spans="1:5" ht="30" customHeight="1">
      <c r="A164" s="26"/>
      <c r="B164" s="27" t="s">
        <v>371</v>
      </c>
      <c r="C164" s="28">
        <v>3436.31</v>
      </c>
      <c r="D164" s="28">
        <v>3436.31</v>
      </c>
      <c r="E164" s="28">
        <v>0</v>
      </c>
    </row>
    <row r="165" spans="1:5" ht="30" customHeight="1">
      <c r="A165" s="26" t="s">
        <v>372</v>
      </c>
      <c r="B165" s="27" t="s">
        <v>373</v>
      </c>
      <c r="C165" s="28">
        <v>3436.31</v>
      </c>
      <c r="D165" s="28">
        <v>3436.31</v>
      </c>
      <c r="E165" s="28">
        <v>0</v>
      </c>
    </row>
    <row r="166" spans="1:5" ht="30" customHeight="1">
      <c r="A166" s="26" t="s">
        <v>374</v>
      </c>
      <c r="B166" s="27" t="s">
        <v>375</v>
      </c>
      <c r="C166" s="28">
        <v>38.24</v>
      </c>
      <c r="D166" s="28">
        <v>38.24</v>
      </c>
      <c r="E166" s="28">
        <v>0</v>
      </c>
    </row>
    <row r="167" spans="1:5" ht="30" customHeight="1">
      <c r="A167" s="26" t="s">
        <v>376</v>
      </c>
      <c r="B167" s="27" t="s">
        <v>377</v>
      </c>
      <c r="C167" s="28">
        <v>5.68</v>
      </c>
      <c r="D167" s="28">
        <v>5.68</v>
      </c>
      <c r="E167" s="28">
        <v>0</v>
      </c>
    </row>
    <row r="168" spans="1:5" ht="30" customHeight="1">
      <c r="A168" s="26" t="s">
        <v>378</v>
      </c>
      <c r="B168" s="27" t="s">
        <v>379</v>
      </c>
      <c r="C168" s="28">
        <v>41.7</v>
      </c>
      <c r="D168" s="28">
        <v>41.7</v>
      </c>
      <c r="E168" s="28">
        <v>0</v>
      </c>
    </row>
    <row r="169" spans="1:5" ht="30" customHeight="1">
      <c r="A169" s="26" t="s">
        <v>380</v>
      </c>
      <c r="B169" s="27" t="s">
        <v>381</v>
      </c>
      <c r="C169" s="28">
        <v>14.13</v>
      </c>
      <c r="D169" s="28">
        <v>14.13</v>
      </c>
      <c r="E169" s="28">
        <v>0</v>
      </c>
    </row>
    <row r="170" spans="1:5" ht="30" customHeight="1">
      <c r="A170" s="26" t="s">
        <v>382</v>
      </c>
      <c r="B170" s="27" t="s">
        <v>383</v>
      </c>
      <c r="C170" s="28">
        <v>5.7</v>
      </c>
      <c r="D170" s="28">
        <v>5.7</v>
      </c>
      <c r="E170" s="28">
        <v>0</v>
      </c>
    </row>
    <row r="171" spans="1:5" ht="30" customHeight="1">
      <c r="A171" s="26" t="s">
        <v>384</v>
      </c>
      <c r="B171" s="27" t="s">
        <v>385</v>
      </c>
      <c r="C171" s="28">
        <v>5.2</v>
      </c>
      <c r="D171" s="28">
        <v>5.2</v>
      </c>
      <c r="E171" s="28">
        <v>0</v>
      </c>
    </row>
    <row r="172" spans="1:5" ht="30" customHeight="1">
      <c r="A172" s="26" t="s">
        <v>386</v>
      </c>
      <c r="B172" s="27" t="s">
        <v>387</v>
      </c>
      <c r="C172" s="28">
        <v>7.59</v>
      </c>
      <c r="D172" s="28">
        <v>7.59</v>
      </c>
      <c r="E172" s="28">
        <v>0</v>
      </c>
    </row>
    <row r="173" spans="1:5" ht="30" customHeight="1">
      <c r="A173" s="26" t="s">
        <v>388</v>
      </c>
      <c r="B173" s="27" t="s">
        <v>389</v>
      </c>
      <c r="C173" s="28">
        <v>10.24</v>
      </c>
      <c r="D173" s="28">
        <v>10.24</v>
      </c>
      <c r="E173" s="28">
        <v>0</v>
      </c>
    </row>
    <row r="174" spans="1:5" ht="30" customHeight="1">
      <c r="A174" s="26" t="s">
        <v>390</v>
      </c>
      <c r="B174" s="27" t="s">
        <v>391</v>
      </c>
      <c r="C174" s="28">
        <v>66.23</v>
      </c>
      <c r="D174" s="28">
        <v>66.23</v>
      </c>
      <c r="E174" s="28">
        <v>0</v>
      </c>
    </row>
    <row r="175" spans="1:5" ht="30" customHeight="1">
      <c r="A175" s="26" t="s">
        <v>392</v>
      </c>
      <c r="B175" s="27" t="s">
        <v>393</v>
      </c>
      <c r="C175" s="28">
        <v>42.37</v>
      </c>
      <c r="D175" s="28">
        <v>42.37</v>
      </c>
      <c r="E175" s="28">
        <v>0</v>
      </c>
    </row>
    <row r="176" spans="1:5" ht="30" customHeight="1">
      <c r="A176" s="26" t="s">
        <v>394</v>
      </c>
      <c r="B176" s="27" t="s">
        <v>395</v>
      </c>
      <c r="C176" s="28">
        <v>177.08</v>
      </c>
      <c r="D176" s="28">
        <v>177.08</v>
      </c>
      <c r="E176" s="28">
        <v>0</v>
      </c>
    </row>
    <row r="177" spans="1:5" ht="30" customHeight="1">
      <c r="A177" s="26" t="s">
        <v>396</v>
      </c>
      <c r="B177" s="27" t="s">
        <v>397</v>
      </c>
      <c r="C177" s="28">
        <v>144.04</v>
      </c>
      <c r="D177" s="28">
        <v>144.04</v>
      </c>
      <c r="E177" s="28">
        <v>0</v>
      </c>
    </row>
    <row r="178" spans="1:5" ht="30" customHeight="1">
      <c r="A178" s="26" t="s">
        <v>398</v>
      </c>
      <c r="B178" s="27" t="s">
        <v>399</v>
      </c>
      <c r="C178" s="28">
        <v>158.79</v>
      </c>
      <c r="D178" s="28">
        <v>158.79</v>
      </c>
      <c r="E178" s="28">
        <v>0</v>
      </c>
    </row>
    <row r="179" spans="1:5" ht="30" customHeight="1">
      <c r="A179" s="26" t="s">
        <v>400</v>
      </c>
      <c r="B179" s="27" t="s">
        <v>401</v>
      </c>
      <c r="C179" s="28">
        <v>98.77</v>
      </c>
      <c r="D179" s="28">
        <v>98.77</v>
      </c>
      <c r="E179" s="28">
        <v>0</v>
      </c>
    </row>
    <row r="180" spans="1:5" ht="30" customHeight="1">
      <c r="A180" s="26" t="s">
        <v>402</v>
      </c>
      <c r="B180" s="27" t="s">
        <v>403</v>
      </c>
      <c r="C180" s="28">
        <v>117.48</v>
      </c>
      <c r="D180" s="28">
        <v>117.48</v>
      </c>
      <c r="E180" s="28">
        <v>0</v>
      </c>
    </row>
    <row r="181" spans="1:5" ht="30" customHeight="1">
      <c r="A181" s="26" t="s">
        <v>404</v>
      </c>
      <c r="B181" s="27" t="s">
        <v>405</v>
      </c>
      <c r="C181" s="28">
        <v>54.97</v>
      </c>
      <c r="D181" s="28">
        <v>54.97</v>
      </c>
      <c r="E181" s="28">
        <v>0</v>
      </c>
    </row>
    <row r="182" spans="1:5" ht="30" customHeight="1">
      <c r="A182" s="26" t="s">
        <v>406</v>
      </c>
      <c r="B182" s="27" t="s">
        <v>407</v>
      </c>
      <c r="C182" s="28">
        <v>31.95</v>
      </c>
      <c r="D182" s="28">
        <v>31.95</v>
      </c>
      <c r="E182" s="28">
        <v>0</v>
      </c>
    </row>
    <row r="183" spans="1:5" ht="30" customHeight="1">
      <c r="A183" s="26" t="s">
        <v>408</v>
      </c>
      <c r="B183" s="27" t="s">
        <v>409</v>
      </c>
      <c r="C183" s="28">
        <v>45.22</v>
      </c>
      <c r="D183" s="28">
        <v>45.22</v>
      </c>
      <c r="E183" s="28">
        <v>0</v>
      </c>
    </row>
    <row r="184" spans="1:5" ht="30" customHeight="1">
      <c r="A184" s="26" t="s">
        <v>410</v>
      </c>
      <c r="B184" s="27" t="s">
        <v>411</v>
      </c>
      <c r="C184" s="28">
        <v>257.7</v>
      </c>
      <c r="D184" s="28">
        <v>257.7</v>
      </c>
      <c r="E184" s="28">
        <v>0</v>
      </c>
    </row>
    <row r="185" spans="1:5" ht="30" customHeight="1">
      <c r="A185" s="26" t="s">
        <v>412</v>
      </c>
      <c r="B185" s="27" t="s">
        <v>413</v>
      </c>
      <c r="C185" s="28">
        <v>134.55000000000001</v>
      </c>
      <c r="D185" s="28">
        <v>134.55000000000001</v>
      </c>
      <c r="E185" s="28">
        <v>0</v>
      </c>
    </row>
    <row r="186" spans="1:5" ht="30" customHeight="1">
      <c r="A186" s="26" t="s">
        <v>414</v>
      </c>
      <c r="B186" s="27" t="s">
        <v>415</v>
      </c>
      <c r="C186" s="28">
        <v>224.78</v>
      </c>
      <c r="D186" s="28">
        <v>224.78</v>
      </c>
      <c r="E186" s="28">
        <v>0</v>
      </c>
    </row>
    <row r="187" spans="1:5" ht="30" customHeight="1">
      <c r="A187" s="26" t="s">
        <v>416</v>
      </c>
      <c r="B187" s="27" t="s">
        <v>417</v>
      </c>
      <c r="C187" s="28">
        <v>248.51</v>
      </c>
      <c r="D187" s="28">
        <v>248.51</v>
      </c>
      <c r="E187" s="28">
        <v>0</v>
      </c>
    </row>
    <row r="188" spans="1:5" ht="30" customHeight="1">
      <c r="A188" s="26" t="s">
        <v>418</v>
      </c>
      <c r="B188" s="27" t="s">
        <v>419</v>
      </c>
      <c r="C188" s="28">
        <v>48.44</v>
      </c>
      <c r="D188" s="28">
        <v>48.44</v>
      </c>
      <c r="E188" s="28">
        <v>0</v>
      </c>
    </row>
    <row r="189" spans="1:5" ht="30" customHeight="1">
      <c r="A189" s="26" t="s">
        <v>420</v>
      </c>
      <c r="B189" s="27" t="s">
        <v>421</v>
      </c>
      <c r="C189" s="28">
        <v>164.74</v>
      </c>
      <c r="D189" s="28">
        <v>164.74</v>
      </c>
      <c r="E189" s="28">
        <v>0</v>
      </c>
    </row>
    <row r="190" spans="1:5" ht="30" customHeight="1">
      <c r="A190" s="26" t="s">
        <v>422</v>
      </c>
      <c r="B190" s="27" t="s">
        <v>423</v>
      </c>
      <c r="C190" s="28">
        <v>34.14</v>
      </c>
      <c r="D190" s="28">
        <v>34.14</v>
      </c>
      <c r="E190" s="28">
        <v>0</v>
      </c>
    </row>
    <row r="191" spans="1:5" ht="30" customHeight="1">
      <c r="A191" s="26" t="s">
        <v>424</v>
      </c>
      <c r="B191" s="27" t="s">
        <v>425</v>
      </c>
      <c r="C191" s="28">
        <v>48.73</v>
      </c>
      <c r="D191" s="28">
        <v>48.73</v>
      </c>
      <c r="E191" s="28">
        <v>0</v>
      </c>
    </row>
    <row r="192" spans="1:5" ht="30" customHeight="1">
      <c r="A192" s="26" t="s">
        <v>426</v>
      </c>
      <c r="B192" s="27" t="s">
        <v>427</v>
      </c>
      <c r="C192" s="28">
        <v>25.12</v>
      </c>
      <c r="D192" s="28">
        <v>25.12</v>
      </c>
      <c r="E192" s="28">
        <v>0</v>
      </c>
    </row>
    <row r="193" spans="1:5" ht="30" customHeight="1">
      <c r="A193" s="26" t="s">
        <v>428</v>
      </c>
      <c r="B193" s="27" t="s">
        <v>429</v>
      </c>
      <c r="C193" s="28">
        <v>388.03</v>
      </c>
      <c r="D193" s="28">
        <v>388.03</v>
      </c>
      <c r="E193" s="28">
        <v>0</v>
      </c>
    </row>
    <row r="194" spans="1:5" ht="30" customHeight="1">
      <c r="A194" s="26" t="s">
        <v>430</v>
      </c>
      <c r="B194" s="27" t="s">
        <v>431</v>
      </c>
      <c r="C194" s="28">
        <v>234.73</v>
      </c>
      <c r="D194" s="28">
        <v>234.73</v>
      </c>
      <c r="E194" s="28">
        <v>0</v>
      </c>
    </row>
    <row r="195" spans="1:5" ht="30" customHeight="1">
      <c r="A195" s="26" t="s">
        <v>432</v>
      </c>
      <c r="B195" s="27" t="s">
        <v>433</v>
      </c>
      <c r="C195" s="28">
        <v>249.67</v>
      </c>
      <c r="D195" s="28">
        <v>249.67</v>
      </c>
      <c r="E195" s="28">
        <v>0</v>
      </c>
    </row>
    <row r="196" spans="1:5" ht="30" customHeight="1">
      <c r="A196" s="26" t="s">
        <v>434</v>
      </c>
      <c r="B196" s="27" t="s">
        <v>435</v>
      </c>
      <c r="C196" s="28">
        <v>159.99</v>
      </c>
      <c r="D196" s="28">
        <v>159.99</v>
      </c>
      <c r="E196" s="28">
        <v>0</v>
      </c>
    </row>
    <row r="197" spans="1:5" ht="30" customHeight="1">
      <c r="A197" s="26" t="s">
        <v>436</v>
      </c>
      <c r="B197" s="27" t="s">
        <v>437</v>
      </c>
      <c r="C197" s="28">
        <v>35.119999999999997</v>
      </c>
      <c r="D197" s="28">
        <v>35.119999999999997</v>
      </c>
      <c r="E197" s="28">
        <v>0</v>
      </c>
    </row>
    <row r="198" spans="1:5" ht="30" customHeight="1">
      <c r="A198" s="26" t="s">
        <v>438</v>
      </c>
      <c r="B198" s="27" t="s">
        <v>439</v>
      </c>
      <c r="C198" s="28">
        <v>45.23</v>
      </c>
      <c r="D198" s="28">
        <v>45.23</v>
      </c>
      <c r="E198" s="28">
        <v>0</v>
      </c>
    </row>
    <row r="199" spans="1:5" ht="30" customHeight="1">
      <c r="A199" s="26" t="s">
        <v>440</v>
      </c>
      <c r="B199" s="27" t="s">
        <v>441</v>
      </c>
      <c r="C199" s="28">
        <v>71.45</v>
      </c>
      <c r="D199" s="28">
        <v>71.45</v>
      </c>
      <c r="E199" s="28">
        <v>0</v>
      </c>
    </row>
    <row r="200" spans="1:5" ht="30" customHeight="1">
      <c r="A200" s="26" t="s">
        <v>454</v>
      </c>
      <c r="B200" s="27" t="s">
        <v>455</v>
      </c>
      <c r="C200" s="28">
        <v>1963.69</v>
      </c>
      <c r="D200" s="28">
        <v>1963.69</v>
      </c>
      <c r="E200" s="28">
        <v>0</v>
      </c>
    </row>
    <row r="201" spans="1:5" ht="30" customHeight="1">
      <c r="A201" s="26"/>
      <c r="B201" s="27" t="s">
        <v>371</v>
      </c>
      <c r="C201" s="28">
        <v>1963.69</v>
      </c>
      <c r="D201" s="28">
        <v>1963.69</v>
      </c>
      <c r="E201" s="28">
        <v>0</v>
      </c>
    </row>
    <row r="202" spans="1:5" ht="30" customHeight="1">
      <c r="A202" s="26" t="s">
        <v>372</v>
      </c>
      <c r="B202" s="27" t="s">
        <v>373</v>
      </c>
      <c r="C202" s="28">
        <v>1963.69</v>
      </c>
      <c r="D202" s="28">
        <v>1963.69</v>
      </c>
      <c r="E202" s="28">
        <v>0</v>
      </c>
    </row>
    <row r="203" spans="1:5" ht="30" customHeight="1">
      <c r="A203" s="26" t="s">
        <v>374</v>
      </c>
      <c r="B203" s="27" t="s">
        <v>375</v>
      </c>
      <c r="C203" s="28">
        <v>22.23</v>
      </c>
      <c r="D203" s="28">
        <v>22.23</v>
      </c>
      <c r="E203" s="28">
        <v>0</v>
      </c>
    </row>
    <row r="204" spans="1:5" ht="30" customHeight="1">
      <c r="A204" s="26" t="s">
        <v>376</v>
      </c>
      <c r="B204" s="27" t="s">
        <v>377</v>
      </c>
      <c r="C204" s="28">
        <v>3.3</v>
      </c>
      <c r="D204" s="28">
        <v>3.3</v>
      </c>
      <c r="E204" s="28">
        <v>0</v>
      </c>
    </row>
    <row r="205" spans="1:5" ht="30" customHeight="1">
      <c r="A205" s="26" t="s">
        <v>378</v>
      </c>
      <c r="B205" s="27" t="s">
        <v>379</v>
      </c>
      <c r="C205" s="28">
        <v>24.24</v>
      </c>
      <c r="D205" s="28">
        <v>24.24</v>
      </c>
      <c r="E205" s="28">
        <v>0</v>
      </c>
    </row>
    <row r="206" spans="1:5" ht="30" customHeight="1">
      <c r="A206" s="26" t="s">
        <v>380</v>
      </c>
      <c r="B206" s="27" t="s">
        <v>381</v>
      </c>
      <c r="C206" s="28">
        <v>8.2100000000000009</v>
      </c>
      <c r="D206" s="28">
        <v>8.2100000000000009</v>
      </c>
      <c r="E206" s="28">
        <v>0</v>
      </c>
    </row>
    <row r="207" spans="1:5" ht="30" customHeight="1">
      <c r="A207" s="26" t="s">
        <v>382</v>
      </c>
      <c r="B207" s="27" t="s">
        <v>383</v>
      </c>
      <c r="C207" s="28">
        <v>3.31</v>
      </c>
      <c r="D207" s="28">
        <v>3.31</v>
      </c>
      <c r="E207" s="28">
        <v>0</v>
      </c>
    </row>
    <row r="208" spans="1:5" ht="30" customHeight="1">
      <c r="A208" s="26" t="s">
        <v>384</v>
      </c>
      <c r="B208" s="27" t="s">
        <v>385</v>
      </c>
      <c r="C208" s="28">
        <v>3.02</v>
      </c>
      <c r="D208" s="28">
        <v>3.02</v>
      </c>
      <c r="E208" s="28">
        <v>0</v>
      </c>
    </row>
    <row r="209" spans="1:5" ht="30" customHeight="1">
      <c r="A209" s="26" t="s">
        <v>386</v>
      </c>
      <c r="B209" s="27" t="s">
        <v>387</v>
      </c>
      <c r="C209" s="28">
        <v>4.41</v>
      </c>
      <c r="D209" s="28">
        <v>4.41</v>
      </c>
      <c r="E209" s="28">
        <v>0</v>
      </c>
    </row>
    <row r="210" spans="1:5" ht="30" customHeight="1">
      <c r="A210" s="26" t="s">
        <v>388</v>
      </c>
      <c r="B210" s="27" t="s">
        <v>389</v>
      </c>
      <c r="C210" s="28">
        <v>5.95</v>
      </c>
      <c r="D210" s="28">
        <v>5.95</v>
      </c>
      <c r="E210" s="28">
        <v>0</v>
      </c>
    </row>
    <row r="211" spans="1:5" ht="30" customHeight="1">
      <c r="A211" s="26" t="s">
        <v>390</v>
      </c>
      <c r="B211" s="27" t="s">
        <v>391</v>
      </c>
      <c r="C211" s="28">
        <v>38.5</v>
      </c>
      <c r="D211" s="28">
        <v>38.5</v>
      </c>
      <c r="E211" s="28">
        <v>0</v>
      </c>
    </row>
    <row r="212" spans="1:5" ht="30" customHeight="1">
      <c r="A212" s="26" t="s">
        <v>392</v>
      </c>
      <c r="B212" s="27" t="s">
        <v>393</v>
      </c>
      <c r="C212" s="28">
        <v>24.62</v>
      </c>
      <c r="D212" s="28">
        <v>24.62</v>
      </c>
      <c r="E212" s="28">
        <v>0</v>
      </c>
    </row>
    <row r="213" spans="1:5" ht="30" customHeight="1">
      <c r="A213" s="26" t="s">
        <v>394</v>
      </c>
      <c r="B213" s="27" t="s">
        <v>395</v>
      </c>
      <c r="C213" s="28">
        <v>102.93</v>
      </c>
      <c r="D213" s="28">
        <v>102.93</v>
      </c>
      <c r="E213" s="28">
        <v>0</v>
      </c>
    </row>
    <row r="214" spans="1:5" ht="30" customHeight="1">
      <c r="A214" s="26" t="s">
        <v>396</v>
      </c>
      <c r="B214" s="27" t="s">
        <v>397</v>
      </c>
      <c r="C214" s="28">
        <v>83.72</v>
      </c>
      <c r="D214" s="28">
        <v>83.72</v>
      </c>
      <c r="E214" s="28">
        <v>0</v>
      </c>
    </row>
    <row r="215" spans="1:5" ht="30" customHeight="1">
      <c r="A215" s="26" t="s">
        <v>398</v>
      </c>
      <c r="B215" s="27" t="s">
        <v>399</v>
      </c>
      <c r="C215" s="28">
        <v>92.3</v>
      </c>
      <c r="D215" s="28">
        <v>92.3</v>
      </c>
      <c r="E215" s="28">
        <v>0</v>
      </c>
    </row>
    <row r="216" spans="1:5" ht="30" customHeight="1">
      <c r="A216" s="26" t="s">
        <v>400</v>
      </c>
      <c r="B216" s="27" t="s">
        <v>401</v>
      </c>
      <c r="C216" s="28">
        <v>57.41</v>
      </c>
      <c r="D216" s="28">
        <v>57.41</v>
      </c>
      <c r="E216" s="28">
        <v>0</v>
      </c>
    </row>
    <row r="217" spans="1:5" ht="30" customHeight="1">
      <c r="A217" s="26" t="s">
        <v>402</v>
      </c>
      <c r="B217" s="27" t="s">
        <v>403</v>
      </c>
      <c r="C217" s="28">
        <v>68.28</v>
      </c>
      <c r="D217" s="28">
        <v>68.28</v>
      </c>
      <c r="E217" s="28">
        <v>0</v>
      </c>
    </row>
    <row r="218" spans="1:5" ht="30" customHeight="1">
      <c r="A218" s="26" t="s">
        <v>404</v>
      </c>
      <c r="B218" s="27" t="s">
        <v>405</v>
      </c>
      <c r="C218" s="28">
        <v>31.95</v>
      </c>
      <c r="D218" s="28">
        <v>31.95</v>
      </c>
      <c r="E218" s="28">
        <v>0</v>
      </c>
    </row>
    <row r="219" spans="1:5" ht="30" customHeight="1">
      <c r="A219" s="26" t="s">
        <v>406</v>
      </c>
      <c r="B219" s="27" t="s">
        <v>407</v>
      </c>
      <c r="C219" s="28">
        <v>18.57</v>
      </c>
      <c r="D219" s="28">
        <v>18.57</v>
      </c>
      <c r="E219" s="28">
        <v>0</v>
      </c>
    </row>
    <row r="220" spans="1:5" ht="30" customHeight="1">
      <c r="A220" s="26" t="s">
        <v>408</v>
      </c>
      <c r="B220" s="27" t="s">
        <v>409</v>
      </c>
      <c r="C220" s="28">
        <v>26.28</v>
      </c>
      <c r="D220" s="28">
        <v>26.28</v>
      </c>
      <c r="E220" s="28">
        <v>0</v>
      </c>
    </row>
    <row r="221" spans="1:5" ht="30" customHeight="1">
      <c r="A221" s="26" t="s">
        <v>410</v>
      </c>
      <c r="B221" s="27" t="s">
        <v>411</v>
      </c>
      <c r="C221" s="28">
        <v>149.79</v>
      </c>
      <c r="D221" s="28">
        <v>149.79</v>
      </c>
      <c r="E221" s="28">
        <v>0</v>
      </c>
    </row>
    <row r="222" spans="1:5" ht="30" customHeight="1">
      <c r="A222" s="26" t="s">
        <v>412</v>
      </c>
      <c r="B222" s="27" t="s">
        <v>413</v>
      </c>
      <c r="C222" s="28">
        <v>78.209999999999994</v>
      </c>
      <c r="D222" s="28">
        <v>78.209999999999994</v>
      </c>
      <c r="E222" s="28">
        <v>0</v>
      </c>
    </row>
    <row r="223" spans="1:5" ht="30" customHeight="1">
      <c r="A223" s="26" t="s">
        <v>414</v>
      </c>
      <c r="B223" s="27" t="s">
        <v>415</v>
      </c>
      <c r="C223" s="28">
        <v>130.66</v>
      </c>
      <c r="D223" s="28">
        <v>130.66</v>
      </c>
      <c r="E223" s="28">
        <v>0</v>
      </c>
    </row>
    <row r="224" spans="1:5" ht="30" customHeight="1">
      <c r="A224" s="26" t="s">
        <v>416</v>
      </c>
      <c r="B224" s="27" t="s">
        <v>417</v>
      </c>
      <c r="C224" s="28">
        <v>144.44999999999999</v>
      </c>
      <c r="D224" s="28">
        <v>144.44999999999999</v>
      </c>
      <c r="E224" s="28">
        <v>0</v>
      </c>
    </row>
    <row r="225" spans="1:5" ht="30" customHeight="1">
      <c r="A225" s="26" t="s">
        <v>418</v>
      </c>
      <c r="B225" s="27" t="s">
        <v>419</v>
      </c>
      <c r="C225" s="28">
        <v>28.15</v>
      </c>
      <c r="D225" s="28">
        <v>28.15</v>
      </c>
      <c r="E225" s="28">
        <v>0</v>
      </c>
    </row>
    <row r="226" spans="1:5" ht="30" customHeight="1">
      <c r="A226" s="26" t="s">
        <v>420</v>
      </c>
      <c r="B226" s="27" t="s">
        <v>421</v>
      </c>
      <c r="C226" s="28">
        <v>95.75</v>
      </c>
      <c r="D226" s="28">
        <v>95.75</v>
      </c>
      <c r="E226" s="28">
        <v>0</v>
      </c>
    </row>
    <row r="227" spans="1:5" ht="30" customHeight="1">
      <c r="A227" s="26" t="s">
        <v>422</v>
      </c>
      <c r="B227" s="27" t="s">
        <v>423</v>
      </c>
      <c r="C227" s="28">
        <v>19.84</v>
      </c>
      <c r="D227" s="28">
        <v>19.84</v>
      </c>
      <c r="E227" s="28">
        <v>0</v>
      </c>
    </row>
    <row r="228" spans="1:5" ht="30" customHeight="1">
      <c r="A228" s="26" t="s">
        <v>424</v>
      </c>
      <c r="B228" s="27" t="s">
        <v>425</v>
      </c>
      <c r="C228" s="28">
        <v>28.32</v>
      </c>
      <c r="D228" s="28">
        <v>28.32</v>
      </c>
      <c r="E228" s="28">
        <v>0</v>
      </c>
    </row>
    <row r="229" spans="1:5" ht="30" customHeight="1">
      <c r="A229" s="26" t="s">
        <v>426</v>
      </c>
      <c r="B229" s="27" t="s">
        <v>427</v>
      </c>
      <c r="C229" s="28">
        <v>14.6</v>
      </c>
      <c r="D229" s="28">
        <v>14.6</v>
      </c>
      <c r="E229" s="28">
        <v>0</v>
      </c>
    </row>
    <row r="230" spans="1:5" ht="30" customHeight="1">
      <c r="A230" s="26" t="s">
        <v>428</v>
      </c>
      <c r="B230" s="27" t="s">
        <v>429</v>
      </c>
      <c r="C230" s="28">
        <v>225.54</v>
      </c>
      <c r="D230" s="28">
        <v>225.54</v>
      </c>
      <c r="E230" s="28">
        <v>0</v>
      </c>
    </row>
    <row r="231" spans="1:5" ht="30" customHeight="1">
      <c r="A231" s="26" t="s">
        <v>430</v>
      </c>
      <c r="B231" s="27" t="s">
        <v>431</v>
      </c>
      <c r="C231" s="28">
        <v>136.44</v>
      </c>
      <c r="D231" s="28">
        <v>136.44</v>
      </c>
      <c r="E231" s="28">
        <v>0</v>
      </c>
    </row>
    <row r="232" spans="1:5" ht="30" customHeight="1">
      <c r="A232" s="26" t="s">
        <v>432</v>
      </c>
      <c r="B232" s="27" t="s">
        <v>433</v>
      </c>
      <c r="C232" s="28">
        <v>145.12</v>
      </c>
      <c r="D232" s="28">
        <v>145.12</v>
      </c>
      <c r="E232" s="28">
        <v>0</v>
      </c>
    </row>
    <row r="233" spans="1:5" ht="30" customHeight="1">
      <c r="A233" s="26" t="s">
        <v>434</v>
      </c>
      <c r="B233" s="27" t="s">
        <v>435</v>
      </c>
      <c r="C233" s="28">
        <v>92.99</v>
      </c>
      <c r="D233" s="28">
        <v>92.99</v>
      </c>
      <c r="E233" s="28">
        <v>0</v>
      </c>
    </row>
    <row r="234" spans="1:5" ht="30" customHeight="1">
      <c r="A234" s="26" t="s">
        <v>436</v>
      </c>
      <c r="B234" s="27" t="s">
        <v>437</v>
      </c>
      <c r="C234" s="28">
        <v>20.420000000000002</v>
      </c>
      <c r="D234" s="28">
        <v>20.420000000000002</v>
      </c>
      <c r="E234" s="28">
        <v>0</v>
      </c>
    </row>
    <row r="235" spans="1:5" ht="30" customHeight="1">
      <c r="A235" s="26" t="s">
        <v>438</v>
      </c>
      <c r="B235" s="27" t="s">
        <v>439</v>
      </c>
      <c r="C235" s="28">
        <v>26.29</v>
      </c>
      <c r="D235" s="28">
        <v>26.29</v>
      </c>
      <c r="E235" s="28">
        <v>0</v>
      </c>
    </row>
    <row r="236" spans="1:5" ht="30" customHeight="1">
      <c r="A236" s="26" t="s">
        <v>440</v>
      </c>
      <c r="B236" s="27" t="s">
        <v>441</v>
      </c>
      <c r="C236" s="28">
        <v>7.89</v>
      </c>
      <c r="D236" s="28">
        <v>7.89</v>
      </c>
      <c r="E236" s="28">
        <v>0</v>
      </c>
    </row>
    <row r="237" spans="1:5" ht="30" customHeight="1">
      <c r="A237" s="26" t="s">
        <v>456</v>
      </c>
      <c r="B237" s="27" t="s">
        <v>457</v>
      </c>
      <c r="C237" s="28">
        <v>11.95</v>
      </c>
      <c r="D237" s="28">
        <v>11.95</v>
      </c>
      <c r="E237" s="28">
        <v>0</v>
      </c>
    </row>
    <row r="238" spans="1:5" ht="30" customHeight="1">
      <c r="A238" s="26"/>
      <c r="B238" s="27" t="s">
        <v>371</v>
      </c>
      <c r="C238" s="28">
        <v>11.95</v>
      </c>
      <c r="D238" s="28">
        <v>11.95</v>
      </c>
      <c r="E238" s="28">
        <v>0</v>
      </c>
    </row>
    <row r="239" spans="1:5" ht="30" customHeight="1">
      <c r="A239" s="26" t="s">
        <v>372</v>
      </c>
      <c r="B239" s="27" t="s">
        <v>373</v>
      </c>
      <c r="C239" s="28">
        <v>11.95</v>
      </c>
      <c r="D239" s="28">
        <v>11.95</v>
      </c>
      <c r="E239" s="28">
        <v>0</v>
      </c>
    </row>
    <row r="240" spans="1:5" ht="30" customHeight="1">
      <c r="A240" s="26" t="s">
        <v>374</v>
      </c>
      <c r="B240" s="27" t="s">
        <v>375</v>
      </c>
      <c r="C240" s="28">
        <v>11.95</v>
      </c>
      <c r="D240" s="28">
        <v>11.95</v>
      </c>
      <c r="E240" s="28">
        <v>0</v>
      </c>
    </row>
    <row r="241" spans="1:5" ht="30" customHeight="1">
      <c r="A241" s="26" t="s">
        <v>458</v>
      </c>
      <c r="B241" s="27" t="s">
        <v>459</v>
      </c>
      <c r="C241" s="28">
        <v>3692.52</v>
      </c>
      <c r="D241" s="28">
        <v>3692.52</v>
      </c>
      <c r="E241" s="28">
        <v>0</v>
      </c>
    </row>
    <row r="242" spans="1:5" ht="30" customHeight="1">
      <c r="A242" s="26"/>
      <c r="B242" s="27" t="s">
        <v>371</v>
      </c>
      <c r="C242" s="28">
        <v>3692.52</v>
      </c>
      <c r="D242" s="28">
        <v>3692.52</v>
      </c>
      <c r="E242" s="28">
        <v>0</v>
      </c>
    </row>
    <row r="243" spans="1:5" ht="30" customHeight="1">
      <c r="A243" s="26" t="s">
        <v>372</v>
      </c>
      <c r="B243" s="27" t="s">
        <v>373</v>
      </c>
      <c r="C243" s="28">
        <v>3692.52</v>
      </c>
      <c r="D243" s="28">
        <v>3692.52</v>
      </c>
      <c r="E243" s="28">
        <v>0</v>
      </c>
    </row>
    <row r="244" spans="1:5" ht="30" customHeight="1">
      <c r="A244" s="26" t="s">
        <v>374</v>
      </c>
      <c r="B244" s="27" t="s">
        <v>375</v>
      </c>
      <c r="C244" s="28">
        <v>45.46</v>
      </c>
      <c r="D244" s="28">
        <v>45.46</v>
      </c>
      <c r="E244" s="28">
        <v>0</v>
      </c>
    </row>
    <row r="245" spans="1:5" ht="30" customHeight="1">
      <c r="A245" s="26" t="s">
        <v>376</v>
      </c>
      <c r="B245" s="27" t="s">
        <v>377</v>
      </c>
      <c r="C245" s="28">
        <v>4.6500000000000004</v>
      </c>
      <c r="D245" s="28">
        <v>4.6500000000000004</v>
      </c>
      <c r="E245" s="28">
        <v>0</v>
      </c>
    </row>
    <row r="246" spans="1:5" ht="30" customHeight="1">
      <c r="A246" s="26" t="s">
        <v>378</v>
      </c>
      <c r="B246" s="27" t="s">
        <v>379</v>
      </c>
      <c r="C246" s="28">
        <v>35.369999999999997</v>
      </c>
      <c r="D246" s="28">
        <v>35.369999999999997</v>
      </c>
      <c r="E246" s="28">
        <v>0</v>
      </c>
    </row>
    <row r="247" spans="1:5" ht="30" customHeight="1">
      <c r="A247" s="26" t="s">
        <v>380</v>
      </c>
      <c r="B247" s="27" t="s">
        <v>381</v>
      </c>
      <c r="C247" s="28">
        <v>10.37</v>
      </c>
      <c r="D247" s="28">
        <v>10.37</v>
      </c>
      <c r="E247" s="28">
        <v>0</v>
      </c>
    </row>
    <row r="248" spans="1:5" ht="30" customHeight="1">
      <c r="A248" s="26" t="s">
        <v>382</v>
      </c>
      <c r="B248" s="27" t="s">
        <v>383</v>
      </c>
      <c r="C248" s="28">
        <v>4.25</v>
      </c>
      <c r="D248" s="28">
        <v>4.25</v>
      </c>
      <c r="E248" s="28">
        <v>0</v>
      </c>
    </row>
    <row r="249" spans="1:5" ht="30" customHeight="1">
      <c r="A249" s="26" t="s">
        <v>384</v>
      </c>
      <c r="B249" s="27" t="s">
        <v>385</v>
      </c>
      <c r="C249" s="28">
        <v>8.27</v>
      </c>
      <c r="D249" s="28">
        <v>8.27</v>
      </c>
      <c r="E249" s="28">
        <v>0</v>
      </c>
    </row>
    <row r="250" spans="1:5" ht="30" customHeight="1">
      <c r="A250" s="26" t="s">
        <v>386</v>
      </c>
      <c r="B250" s="27" t="s">
        <v>387</v>
      </c>
      <c r="C250" s="28">
        <v>5.64</v>
      </c>
      <c r="D250" s="28">
        <v>5.64</v>
      </c>
      <c r="E250" s="28">
        <v>0</v>
      </c>
    </row>
    <row r="251" spans="1:5" ht="30" customHeight="1">
      <c r="A251" s="26" t="s">
        <v>388</v>
      </c>
      <c r="B251" s="27" t="s">
        <v>389</v>
      </c>
      <c r="C251" s="28">
        <v>7.6</v>
      </c>
      <c r="D251" s="28">
        <v>7.6</v>
      </c>
      <c r="E251" s="28">
        <v>0</v>
      </c>
    </row>
    <row r="252" spans="1:5" ht="30" customHeight="1">
      <c r="A252" s="26" t="s">
        <v>390</v>
      </c>
      <c r="B252" s="27" t="s">
        <v>391</v>
      </c>
      <c r="C252" s="28">
        <v>56.44</v>
      </c>
      <c r="D252" s="28">
        <v>56.44</v>
      </c>
      <c r="E252" s="28">
        <v>0</v>
      </c>
    </row>
    <row r="253" spans="1:5" ht="30" customHeight="1">
      <c r="A253" s="26" t="s">
        <v>392</v>
      </c>
      <c r="B253" s="27" t="s">
        <v>393</v>
      </c>
      <c r="C253" s="28">
        <v>37.83</v>
      </c>
      <c r="D253" s="28">
        <v>37.83</v>
      </c>
      <c r="E253" s="28">
        <v>0</v>
      </c>
    </row>
    <row r="254" spans="1:5" ht="30" customHeight="1">
      <c r="A254" s="26" t="s">
        <v>394</v>
      </c>
      <c r="B254" s="27" t="s">
        <v>395</v>
      </c>
      <c r="C254" s="28">
        <v>216.22</v>
      </c>
      <c r="D254" s="28">
        <v>216.22</v>
      </c>
      <c r="E254" s="28">
        <v>0</v>
      </c>
    </row>
    <row r="255" spans="1:5" ht="30" customHeight="1">
      <c r="A255" s="26" t="s">
        <v>396</v>
      </c>
      <c r="B255" s="27" t="s">
        <v>397</v>
      </c>
      <c r="C255" s="28">
        <v>168</v>
      </c>
      <c r="D255" s="28">
        <v>168</v>
      </c>
      <c r="E255" s="28">
        <v>0</v>
      </c>
    </row>
    <row r="256" spans="1:5" ht="30" customHeight="1">
      <c r="A256" s="26" t="s">
        <v>398</v>
      </c>
      <c r="B256" s="27" t="s">
        <v>399</v>
      </c>
      <c r="C256" s="28">
        <v>181.19</v>
      </c>
      <c r="D256" s="28">
        <v>181.19</v>
      </c>
      <c r="E256" s="28">
        <v>0</v>
      </c>
    </row>
    <row r="257" spans="1:5" ht="30" customHeight="1">
      <c r="A257" s="26" t="s">
        <v>400</v>
      </c>
      <c r="B257" s="27" t="s">
        <v>401</v>
      </c>
      <c r="C257" s="28">
        <v>114.24</v>
      </c>
      <c r="D257" s="28">
        <v>114.24</v>
      </c>
      <c r="E257" s="28">
        <v>0</v>
      </c>
    </row>
    <row r="258" spans="1:5" ht="30" customHeight="1">
      <c r="A258" s="26" t="s">
        <v>402</v>
      </c>
      <c r="B258" s="27" t="s">
        <v>403</v>
      </c>
      <c r="C258" s="28">
        <v>134.33000000000001</v>
      </c>
      <c r="D258" s="28">
        <v>134.33000000000001</v>
      </c>
      <c r="E258" s="28">
        <v>0</v>
      </c>
    </row>
    <row r="259" spans="1:5" ht="30" customHeight="1">
      <c r="A259" s="26" t="s">
        <v>404</v>
      </c>
      <c r="B259" s="27" t="s">
        <v>405</v>
      </c>
      <c r="C259" s="28">
        <v>61.66</v>
      </c>
      <c r="D259" s="28">
        <v>61.66</v>
      </c>
      <c r="E259" s="28">
        <v>0</v>
      </c>
    </row>
    <row r="260" spans="1:5" ht="30" customHeight="1">
      <c r="A260" s="26" t="s">
        <v>406</v>
      </c>
      <c r="B260" s="27" t="s">
        <v>407</v>
      </c>
      <c r="C260" s="28">
        <v>35.61</v>
      </c>
      <c r="D260" s="28">
        <v>35.61</v>
      </c>
      <c r="E260" s="28">
        <v>0</v>
      </c>
    </row>
    <row r="261" spans="1:5" ht="30" customHeight="1">
      <c r="A261" s="26" t="s">
        <v>408</v>
      </c>
      <c r="B261" s="27" t="s">
        <v>409</v>
      </c>
      <c r="C261" s="28">
        <v>51.9</v>
      </c>
      <c r="D261" s="28">
        <v>51.9</v>
      </c>
      <c r="E261" s="28">
        <v>0</v>
      </c>
    </row>
    <row r="262" spans="1:5" ht="30" customHeight="1">
      <c r="A262" s="26" t="s">
        <v>410</v>
      </c>
      <c r="B262" s="27" t="s">
        <v>411</v>
      </c>
      <c r="C262" s="28">
        <v>291.70999999999998</v>
      </c>
      <c r="D262" s="28">
        <v>291.70999999999998</v>
      </c>
      <c r="E262" s="28">
        <v>0</v>
      </c>
    </row>
    <row r="263" spans="1:5" ht="30" customHeight="1">
      <c r="A263" s="26" t="s">
        <v>412</v>
      </c>
      <c r="B263" s="27" t="s">
        <v>413</v>
      </c>
      <c r="C263" s="28">
        <v>151.53</v>
      </c>
      <c r="D263" s="28">
        <v>151.53</v>
      </c>
      <c r="E263" s="28">
        <v>0</v>
      </c>
    </row>
    <row r="264" spans="1:5" ht="30" customHeight="1">
      <c r="A264" s="26" t="s">
        <v>414</v>
      </c>
      <c r="B264" s="27" t="s">
        <v>415</v>
      </c>
      <c r="C264" s="28">
        <v>256.60000000000002</v>
      </c>
      <c r="D264" s="28">
        <v>256.60000000000002</v>
      </c>
      <c r="E264" s="28">
        <v>0</v>
      </c>
    </row>
    <row r="265" spans="1:5" ht="30" customHeight="1">
      <c r="A265" s="26" t="s">
        <v>416</v>
      </c>
      <c r="B265" s="27" t="s">
        <v>417</v>
      </c>
      <c r="C265" s="28">
        <v>291.58</v>
      </c>
      <c r="D265" s="28">
        <v>291.58</v>
      </c>
      <c r="E265" s="28">
        <v>0</v>
      </c>
    </row>
    <row r="266" spans="1:5" ht="30" customHeight="1">
      <c r="A266" s="26" t="s">
        <v>418</v>
      </c>
      <c r="B266" s="27" t="s">
        <v>419</v>
      </c>
      <c r="C266" s="28">
        <v>55.81</v>
      </c>
      <c r="D266" s="28">
        <v>55.81</v>
      </c>
      <c r="E266" s="28">
        <v>0</v>
      </c>
    </row>
    <row r="267" spans="1:5" ht="30" customHeight="1">
      <c r="A267" s="26" t="s">
        <v>420</v>
      </c>
      <c r="B267" s="27" t="s">
        <v>421</v>
      </c>
      <c r="C267" s="28">
        <v>173.18</v>
      </c>
      <c r="D267" s="28">
        <v>173.18</v>
      </c>
      <c r="E267" s="28">
        <v>0</v>
      </c>
    </row>
    <row r="268" spans="1:5" ht="30" customHeight="1">
      <c r="A268" s="26" t="s">
        <v>422</v>
      </c>
      <c r="B268" s="27" t="s">
        <v>423</v>
      </c>
      <c r="C268" s="28">
        <v>33.47</v>
      </c>
      <c r="D268" s="28">
        <v>33.47</v>
      </c>
      <c r="E268" s="28">
        <v>0</v>
      </c>
    </row>
    <row r="269" spans="1:5" ht="30" customHeight="1">
      <c r="A269" s="26" t="s">
        <v>424</v>
      </c>
      <c r="B269" s="27" t="s">
        <v>425</v>
      </c>
      <c r="C269" s="28">
        <v>52.22</v>
      </c>
      <c r="D269" s="28">
        <v>52.22</v>
      </c>
      <c r="E269" s="28">
        <v>0</v>
      </c>
    </row>
    <row r="270" spans="1:5" ht="30" customHeight="1">
      <c r="A270" s="26" t="s">
        <v>426</v>
      </c>
      <c r="B270" s="27" t="s">
        <v>427</v>
      </c>
      <c r="C270" s="28">
        <v>27.41</v>
      </c>
      <c r="D270" s="28">
        <v>27.41</v>
      </c>
      <c r="E270" s="28">
        <v>0</v>
      </c>
    </row>
    <row r="271" spans="1:5" ht="30" customHeight="1">
      <c r="A271" s="26" t="s">
        <v>428</v>
      </c>
      <c r="B271" s="27" t="s">
        <v>429</v>
      </c>
      <c r="C271" s="28">
        <v>459.36</v>
      </c>
      <c r="D271" s="28">
        <v>459.36</v>
      </c>
      <c r="E271" s="28">
        <v>0</v>
      </c>
    </row>
    <row r="272" spans="1:5" ht="30" customHeight="1">
      <c r="A272" s="26" t="s">
        <v>430</v>
      </c>
      <c r="B272" s="27" t="s">
        <v>431</v>
      </c>
      <c r="C272" s="28">
        <v>227.38</v>
      </c>
      <c r="D272" s="28">
        <v>227.38</v>
      </c>
      <c r="E272" s="28">
        <v>0</v>
      </c>
    </row>
    <row r="273" spans="1:5" ht="30" customHeight="1">
      <c r="A273" s="26" t="s">
        <v>432</v>
      </c>
      <c r="B273" s="27" t="s">
        <v>433</v>
      </c>
      <c r="C273" s="28">
        <v>278.39</v>
      </c>
      <c r="D273" s="28">
        <v>278.39</v>
      </c>
      <c r="E273" s="28">
        <v>0</v>
      </c>
    </row>
    <row r="274" spans="1:5" ht="30" customHeight="1">
      <c r="A274" s="26" t="s">
        <v>434</v>
      </c>
      <c r="B274" s="27" t="s">
        <v>435</v>
      </c>
      <c r="C274" s="28">
        <v>134.62</v>
      </c>
      <c r="D274" s="28">
        <v>134.62</v>
      </c>
      <c r="E274" s="28">
        <v>0</v>
      </c>
    </row>
    <row r="275" spans="1:5" ht="30" customHeight="1">
      <c r="A275" s="26" t="s">
        <v>436</v>
      </c>
      <c r="B275" s="27" t="s">
        <v>437</v>
      </c>
      <c r="C275" s="28">
        <v>42.41</v>
      </c>
      <c r="D275" s="28">
        <v>42.41</v>
      </c>
      <c r="E275" s="28">
        <v>0</v>
      </c>
    </row>
    <row r="276" spans="1:5" ht="30" customHeight="1">
      <c r="A276" s="26" t="s">
        <v>438</v>
      </c>
      <c r="B276" s="27" t="s">
        <v>439</v>
      </c>
      <c r="C276" s="28">
        <v>37.82</v>
      </c>
      <c r="D276" s="28">
        <v>37.82</v>
      </c>
      <c r="E276" s="28">
        <v>0</v>
      </c>
    </row>
    <row r="277" spans="1:5" ht="30" customHeight="1">
      <c r="A277" s="26" t="s">
        <v>460</v>
      </c>
      <c r="B277" s="27" t="s">
        <v>461</v>
      </c>
      <c r="C277" s="28">
        <v>3</v>
      </c>
      <c r="D277" s="28">
        <v>3</v>
      </c>
      <c r="E277" s="28">
        <v>0</v>
      </c>
    </row>
    <row r="278" spans="1:5" ht="30" customHeight="1">
      <c r="A278" s="26"/>
      <c r="B278" s="27" t="s">
        <v>371</v>
      </c>
      <c r="C278" s="28">
        <v>3</v>
      </c>
      <c r="D278" s="28">
        <v>3</v>
      </c>
      <c r="E278" s="28">
        <v>0</v>
      </c>
    </row>
    <row r="279" spans="1:5" ht="30" customHeight="1">
      <c r="A279" s="26" t="s">
        <v>372</v>
      </c>
      <c r="B279" s="27" t="s">
        <v>373</v>
      </c>
      <c r="C279" s="28">
        <v>3</v>
      </c>
      <c r="D279" s="28">
        <v>3</v>
      </c>
      <c r="E279" s="28">
        <v>0</v>
      </c>
    </row>
    <row r="280" spans="1:5" ht="30" customHeight="1">
      <c r="A280" s="26" t="s">
        <v>380</v>
      </c>
      <c r="B280" s="27" t="s">
        <v>381</v>
      </c>
      <c r="C280" s="28">
        <v>3</v>
      </c>
      <c r="D280" s="28">
        <v>3</v>
      </c>
      <c r="E280" s="28">
        <v>0</v>
      </c>
    </row>
    <row r="281" spans="1:5" ht="30" customHeight="1">
      <c r="A281" s="26" t="s">
        <v>462</v>
      </c>
      <c r="B281" s="27" t="s">
        <v>215</v>
      </c>
      <c r="C281" s="28">
        <v>3185.7</v>
      </c>
      <c r="D281" s="28">
        <v>0</v>
      </c>
      <c r="E281" s="28">
        <v>3185.7</v>
      </c>
    </row>
    <row r="282" spans="1:5" ht="30" customHeight="1">
      <c r="A282" s="26" t="s">
        <v>463</v>
      </c>
      <c r="B282" s="27" t="s">
        <v>464</v>
      </c>
      <c r="C282" s="28">
        <v>250.45</v>
      </c>
      <c r="D282" s="28">
        <v>0</v>
      </c>
      <c r="E282" s="28">
        <v>250.45</v>
      </c>
    </row>
    <row r="283" spans="1:5" ht="30" customHeight="1">
      <c r="A283" s="26"/>
      <c r="B283" s="27" t="s">
        <v>371</v>
      </c>
      <c r="C283" s="28">
        <v>250.45</v>
      </c>
      <c r="D283" s="28">
        <v>0</v>
      </c>
      <c r="E283" s="28">
        <v>250.45</v>
      </c>
    </row>
    <row r="284" spans="1:5" ht="30" customHeight="1">
      <c r="A284" s="26" t="s">
        <v>372</v>
      </c>
      <c r="B284" s="27" t="s">
        <v>373</v>
      </c>
      <c r="C284" s="28">
        <v>250.45</v>
      </c>
      <c r="D284" s="28">
        <v>0</v>
      </c>
      <c r="E284" s="28">
        <v>250.45</v>
      </c>
    </row>
    <row r="285" spans="1:5" ht="30" customHeight="1">
      <c r="A285" s="26" t="s">
        <v>374</v>
      </c>
      <c r="B285" s="27" t="s">
        <v>375</v>
      </c>
      <c r="C285" s="28">
        <v>6</v>
      </c>
      <c r="D285" s="28">
        <v>0</v>
      </c>
      <c r="E285" s="28">
        <v>6</v>
      </c>
    </row>
    <row r="286" spans="1:5" ht="30" customHeight="1">
      <c r="A286" s="26" t="s">
        <v>376</v>
      </c>
      <c r="B286" s="27" t="s">
        <v>377</v>
      </c>
      <c r="C286" s="28">
        <v>5</v>
      </c>
      <c r="D286" s="28">
        <v>0</v>
      </c>
      <c r="E286" s="28">
        <v>5</v>
      </c>
    </row>
    <row r="287" spans="1:5" ht="30" customHeight="1">
      <c r="A287" s="26" t="s">
        <v>378</v>
      </c>
      <c r="B287" s="27" t="s">
        <v>379</v>
      </c>
      <c r="C287" s="28">
        <v>3</v>
      </c>
      <c r="D287" s="28">
        <v>0</v>
      </c>
      <c r="E287" s="28">
        <v>3</v>
      </c>
    </row>
    <row r="288" spans="1:5" ht="30" customHeight="1">
      <c r="A288" s="26" t="s">
        <v>380</v>
      </c>
      <c r="B288" s="27" t="s">
        <v>381</v>
      </c>
      <c r="C288" s="28">
        <v>1</v>
      </c>
      <c r="D288" s="28">
        <v>0</v>
      </c>
      <c r="E288" s="28">
        <v>1</v>
      </c>
    </row>
    <row r="289" spans="1:5" ht="30" customHeight="1">
      <c r="A289" s="26" t="s">
        <v>382</v>
      </c>
      <c r="B289" s="27" t="s">
        <v>383</v>
      </c>
      <c r="C289" s="28">
        <v>0</v>
      </c>
      <c r="D289" s="28">
        <v>0</v>
      </c>
      <c r="E289" s="28">
        <v>0</v>
      </c>
    </row>
    <row r="290" spans="1:5" ht="30" customHeight="1">
      <c r="A290" s="26" t="s">
        <v>388</v>
      </c>
      <c r="B290" s="27" t="s">
        <v>389</v>
      </c>
      <c r="C290" s="28">
        <v>2.14</v>
      </c>
      <c r="D290" s="28">
        <v>0</v>
      </c>
      <c r="E290" s="28">
        <v>2.14</v>
      </c>
    </row>
    <row r="291" spans="1:5" ht="30" customHeight="1">
      <c r="A291" s="26" t="s">
        <v>390</v>
      </c>
      <c r="B291" s="27" t="s">
        <v>391</v>
      </c>
      <c r="C291" s="28">
        <v>10.93</v>
      </c>
      <c r="D291" s="28">
        <v>0</v>
      </c>
      <c r="E291" s="28">
        <v>10.93</v>
      </c>
    </row>
    <row r="292" spans="1:5" ht="30" customHeight="1">
      <c r="A292" s="26" t="s">
        <v>392</v>
      </c>
      <c r="B292" s="27" t="s">
        <v>393</v>
      </c>
      <c r="C292" s="28">
        <v>1</v>
      </c>
      <c r="D292" s="28">
        <v>0</v>
      </c>
      <c r="E292" s="28">
        <v>1</v>
      </c>
    </row>
    <row r="293" spans="1:5" ht="30" customHeight="1">
      <c r="A293" s="26" t="s">
        <v>396</v>
      </c>
      <c r="B293" s="27" t="s">
        <v>397</v>
      </c>
      <c r="C293" s="28">
        <v>15</v>
      </c>
      <c r="D293" s="28">
        <v>0</v>
      </c>
      <c r="E293" s="28">
        <v>15</v>
      </c>
    </row>
    <row r="294" spans="1:5" ht="30" customHeight="1">
      <c r="A294" s="26" t="s">
        <v>400</v>
      </c>
      <c r="B294" s="27" t="s">
        <v>401</v>
      </c>
      <c r="C294" s="28">
        <v>30</v>
      </c>
      <c r="D294" s="28">
        <v>0</v>
      </c>
      <c r="E294" s="28">
        <v>30</v>
      </c>
    </row>
    <row r="295" spans="1:5" ht="30" customHeight="1">
      <c r="A295" s="26" t="s">
        <v>402</v>
      </c>
      <c r="B295" s="27" t="s">
        <v>403</v>
      </c>
      <c r="C295" s="28">
        <v>15</v>
      </c>
      <c r="D295" s="28">
        <v>0</v>
      </c>
      <c r="E295" s="28">
        <v>15</v>
      </c>
    </row>
    <row r="296" spans="1:5" ht="30" customHeight="1">
      <c r="A296" s="26" t="s">
        <v>404</v>
      </c>
      <c r="B296" s="27" t="s">
        <v>405</v>
      </c>
      <c r="C296" s="28">
        <v>3.8</v>
      </c>
      <c r="D296" s="28">
        <v>0</v>
      </c>
      <c r="E296" s="28">
        <v>3.8</v>
      </c>
    </row>
    <row r="297" spans="1:5" ht="30" customHeight="1">
      <c r="A297" s="26" t="s">
        <v>406</v>
      </c>
      <c r="B297" s="27" t="s">
        <v>407</v>
      </c>
      <c r="C297" s="28">
        <v>2.52</v>
      </c>
      <c r="D297" s="28">
        <v>0</v>
      </c>
      <c r="E297" s="28">
        <v>2.52</v>
      </c>
    </row>
    <row r="298" spans="1:5" ht="30" customHeight="1">
      <c r="A298" s="26" t="s">
        <v>408</v>
      </c>
      <c r="B298" s="27" t="s">
        <v>409</v>
      </c>
      <c r="C298" s="28">
        <v>3</v>
      </c>
      <c r="D298" s="28">
        <v>0</v>
      </c>
      <c r="E298" s="28">
        <v>3</v>
      </c>
    </row>
    <row r="299" spans="1:5" ht="30" customHeight="1">
      <c r="A299" s="26" t="s">
        <v>410</v>
      </c>
      <c r="B299" s="27" t="s">
        <v>411</v>
      </c>
      <c r="C299" s="28">
        <v>5</v>
      </c>
      <c r="D299" s="28">
        <v>0</v>
      </c>
      <c r="E299" s="28">
        <v>5</v>
      </c>
    </row>
    <row r="300" spans="1:5" ht="30" customHeight="1">
      <c r="A300" s="26" t="s">
        <v>412</v>
      </c>
      <c r="B300" s="27" t="s">
        <v>413</v>
      </c>
      <c r="C300" s="28">
        <v>10</v>
      </c>
      <c r="D300" s="28">
        <v>0</v>
      </c>
      <c r="E300" s="28">
        <v>10</v>
      </c>
    </row>
    <row r="301" spans="1:5" ht="30" customHeight="1">
      <c r="A301" s="26" t="s">
        <v>416</v>
      </c>
      <c r="B301" s="27" t="s">
        <v>417</v>
      </c>
      <c r="C301" s="28">
        <v>21.5</v>
      </c>
      <c r="D301" s="28">
        <v>0</v>
      </c>
      <c r="E301" s="28">
        <v>21.5</v>
      </c>
    </row>
    <row r="302" spans="1:5" ht="30" customHeight="1">
      <c r="A302" s="26" t="s">
        <v>418</v>
      </c>
      <c r="B302" s="27" t="s">
        <v>419</v>
      </c>
      <c r="C302" s="28">
        <v>10.76</v>
      </c>
      <c r="D302" s="28">
        <v>0</v>
      </c>
      <c r="E302" s="28">
        <v>10.76</v>
      </c>
    </row>
    <row r="303" spans="1:5" ht="30" customHeight="1">
      <c r="A303" s="26" t="s">
        <v>422</v>
      </c>
      <c r="B303" s="27" t="s">
        <v>423</v>
      </c>
      <c r="C303" s="28">
        <v>2.77</v>
      </c>
      <c r="D303" s="28">
        <v>0</v>
      </c>
      <c r="E303" s="28">
        <v>2.77</v>
      </c>
    </row>
    <row r="304" spans="1:5" ht="30" customHeight="1">
      <c r="A304" s="26" t="s">
        <v>428</v>
      </c>
      <c r="B304" s="27" t="s">
        <v>429</v>
      </c>
      <c r="C304" s="28">
        <v>75</v>
      </c>
      <c r="D304" s="28">
        <v>0</v>
      </c>
      <c r="E304" s="28">
        <v>75</v>
      </c>
    </row>
    <row r="305" spans="1:5" ht="30" customHeight="1">
      <c r="A305" s="26" t="s">
        <v>430</v>
      </c>
      <c r="B305" s="27" t="s">
        <v>431</v>
      </c>
      <c r="C305" s="28">
        <v>9</v>
      </c>
      <c r="D305" s="28">
        <v>0</v>
      </c>
      <c r="E305" s="28">
        <v>9</v>
      </c>
    </row>
    <row r="306" spans="1:5" ht="30" customHeight="1">
      <c r="A306" s="26" t="s">
        <v>432</v>
      </c>
      <c r="B306" s="27" t="s">
        <v>433</v>
      </c>
      <c r="C306" s="28">
        <v>15</v>
      </c>
      <c r="D306" s="28">
        <v>0</v>
      </c>
      <c r="E306" s="28">
        <v>15</v>
      </c>
    </row>
    <row r="307" spans="1:5" ht="30" customHeight="1">
      <c r="A307" s="26" t="s">
        <v>434</v>
      </c>
      <c r="B307" s="27" t="s">
        <v>435</v>
      </c>
      <c r="C307" s="28">
        <v>0</v>
      </c>
      <c r="D307" s="28">
        <v>0</v>
      </c>
      <c r="E307" s="28">
        <v>0</v>
      </c>
    </row>
    <row r="308" spans="1:5" ht="30" customHeight="1">
      <c r="A308" s="26" t="s">
        <v>436</v>
      </c>
      <c r="B308" s="27" t="s">
        <v>437</v>
      </c>
      <c r="C308" s="28">
        <v>2.23</v>
      </c>
      <c r="D308" s="28">
        <v>0</v>
      </c>
      <c r="E308" s="28">
        <v>2.23</v>
      </c>
    </row>
    <row r="309" spans="1:5" ht="30" customHeight="1">
      <c r="A309" s="26" t="s">
        <v>440</v>
      </c>
      <c r="B309" s="27" t="s">
        <v>441</v>
      </c>
      <c r="C309" s="28">
        <v>0.8</v>
      </c>
      <c r="D309" s="28">
        <v>0</v>
      </c>
      <c r="E309" s="28">
        <v>0.8</v>
      </c>
    </row>
    <row r="310" spans="1:5" ht="30" customHeight="1">
      <c r="A310" s="26" t="s">
        <v>465</v>
      </c>
      <c r="B310" s="27" t="s">
        <v>466</v>
      </c>
      <c r="C310" s="28">
        <v>146.28</v>
      </c>
      <c r="D310" s="28">
        <v>0</v>
      </c>
      <c r="E310" s="28">
        <v>146.28</v>
      </c>
    </row>
    <row r="311" spans="1:5" ht="30" customHeight="1">
      <c r="A311" s="26"/>
      <c r="B311" s="27" t="s">
        <v>371</v>
      </c>
      <c r="C311" s="28">
        <v>146.28</v>
      </c>
      <c r="D311" s="28">
        <v>0</v>
      </c>
      <c r="E311" s="28">
        <v>146.28</v>
      </c>
    </row>
    <row r="312" spans="1:5" ht="30" customHeight="1">
      <c r="A312" s="26" t="s">
        <v>372</v>
      </c>
      <c r="B312" s="27" t="s">
        <v>373</v>
      </c>
      <c r="C312" s="28">
        <v>146.28</v>
      </c>
      <c r="D312" s="28">
        <v>0</v>
      </c>
      <c r="E312" s="28">
        <v>146.28</v>
      </c>
    </row>
    <row r="313" spans="1:5" ht="30" customHeight="1">
      <c r="A313" s="26" t="s">
        <v>374</v>
      </c>
      <c r="B313" s="27" t="s">
        <v>375</v>
      </c>
      <c r="C313" s="28">
        <v>3</v>
      </c>
      <c r="D313" s="28">
        <v>0</v>
      </c>
      <c r="E313" s="28">
        <v>3</v>
      </c>
    </row>
    <row r="314" spans="1:5" ht="30" customHeight="1">
      <c r="A314" s="26" t="s">
        <v>378</v>
      </c>
      <c r="B314" s="27" t="s">
        <v>379</v>
      </c>
      <c r="C314" s="28">
        <v>2</v>
      </c>
      <c r="D314" s="28">
        <v>0</v>
      </c>
      <c r="E314" s="28">
        <v>2</v>
      </c>
    </row>
    <row r="315" spans="1:5" ht="30" customHeight="1">
      <c r="A315" s="26" t="s">
        <v>380</v>
      </c>
      <c r="B315" s="27" t="s">
        <v>381</v>
      </c>
      <c r="C315" s="28">
        <v>0.18</v>
      </c>
      <c r="D315" s="28">
        <v>0</v>
      </c>
      <c r="E315" s="28">
        <v>0.18</v>
      </c>
    </row>
    <row r="316" spans="1:5" ht="30" customHeight="1">
      <c r="A316" s="26" t="s">
        <v>386</v>
      </c>
      <c r="B316" s="27" t="s">
        <v>387</v>
      </c>
      <c r="C316" s="28">
        <v>1</v>
      </c>
      <c r="D316" s="28">
        <v>0</v>
      </c>
      <c r="E316" s="28">
        <v>1</v>
      </c>
    </row>
    <row r="317" spans="1:5" ht="30" customHeight="1">
      <c r="A317" s="26" t="s">
        <v>390</v>
      </c>
      <c r="B317" s="27" t="s">
        <v>391</v>
      </c>
      <c r="C317" s="28">
        <v>1.37</v>
      </c>
      <c r="D317" s="28">
        <v>0</v>
      </c>
      <c r="E317" s="28">
        <v>1.37</v>
      </c>
    </row>
    <row r="318" spans="1:5" ht="30" customHeight="1">
      <c r="A318" s="26" t="s">
        <v>392</v>
      </c>
      <c r="B318" s="27" t="s">
        <v>393</v>
      </c>
      <c r="C318" s="28">
        <v>1</v>
      </c>
      <c r="D318" s="28">
        <v>0</v>
      </c>
      <c r="E318" s="28">
        <v>1</v>
      </c>
    </row>
    <row r="319" spans="1:5" ht="30" customHeight="1">
      <c r="A319" s="26" t="s">
        <v>394</v>
      </c>
      <c r="B319" s="27" t="s">
        <v>395</v>
      </c>
      <c r="C319" s="28">
        <v>10</v>
      </c>
      <c r="D319" s="28">
        <v>0</v>
      </c>
      <c r="E319" s="28">
        <v>10</v>
      </c>
    </row>
    <row r="320" spans="1:5" ht="30" customHeight="1">
      <c r="A320" s="26" t="s">
        <v>396</v>
      </c>
      <c r="B320" s="27" t="s">
        <v>397</v>
      </c>
      <c r="C320" s="28">
        <v>5</v>
      </c>
      <c r="D320" s="28">
        <v>0</v>
      </c>
      <c r="E320" s="28">
        <v>5</v>
      </c>
    </row>
    <row r="321" spans="1:5" ht="30" customHeight="1">
      <c r="A321" s="26" t="s">
        <v>400</v>
      </c>
      <c r="B321" s="27" t="s">
        <v>401</v>
      </c>
      <c r="C321" s="28">
        <v>8.43</v>
      </c>
      <c r="D321" s="28">
        <v>0</v>
      </c>
      <c r="E321" s="28">
        <v>8.43</v>
      </c>
    </row>
    <row r="322" spans="1:5" ht="30" customHeight="1">
      <c r="A322" s="26" t="s">
        <v>410</v>
      </c>
      <c r="B322" s="27" t="s">
        <v>411</v>
      </c>
      <c r="C322" s="28">
        <v>10</v>
      </c>
      <c r="D322" s="28">
        <v>0</v>
      </c>
      <c r="E322" s="28">
        <v>10</v>
      </c>
    </row>
    <row r="323" spans="1:5" ht="30" customHeight="1">
      <c r="A323" s="26" t="s">
        <v>412</v>
      </c>
      <c r="B323" s="27" t="s">
        <v>413</v>
      </c>
      <c r="C323" s="28">
        <v>6</v>
      </c>
      <c r="D323" s="28">
        <v>0</v>
      </c>
      <c r="E323" s="28">
        <v>6</v>
      </c>
    </row>
    <row r="324" spans="1:5" ht="30" customHeight="1">
      <c r="A324" s="26" t="s">
        <v>414</v>
      </c>
      <c r="B324" s="27" t="s">
        <v>415</v>
      </c>
      <c r="C324" s="28">
        <v>5</v>
      </c>
      <c r="D324" s="28">
        <v>0</v>
      </c>
      <c r="E324" s="28">
        <v>5</v>
      </c>
    </row>
    <row r="325" spans="1:5" ht="30" customHeight="1">
      <c r="A325" s="26" t="s">
        <v>416</v>
      </c>
      <c r="B325" s="27" t="s">
        <v>417</v>
      </c>
      <c r="C325" s="28">
        <v>5</v>
      </c>
      <c r="D325" s="28">
        <v>0</v>
      </c>
      <c r="E325" s="28">
        <v>5</v>
      </c>
    </row>
    <row r="326" spans="1:5" ht="30" customHeight="1">
      <c r="A326" s="26" t="s">
        <v>420</v>
      </c>
      <c r="B326" s="27" t="s">
        <v>421</v>
      </c>
      <c r="C326" s="28">
        <v>13</v>
      </c>
      <c r="D326" s="28">
        <v>0</v>
      </c>
      <c r="E326" s="28">
        <v>13</v>
      </c>
    </row>
    <row r="327" spans="1:5" ht="30" customHeight="1">
      <c r="A327" s="26" t="s">
        <v>428</v>
      </c>
      <c r="B327" s="27" t="s">
        <v>429</v>
      </c>
      <c r="C327" s="28">
        <v>24</v>
      </c>
      <c r="D327" s="28">
        <v>0</v>
      </c>
      <c r="E327" s="28">
        <v>24</v>
      </c>
    </row>
    <row r="328" spans="1:5" ht="30" customHeight="1">
      <c r="A328" s="26" t="s">
        <v>430</v>
      </c>
      <c r="B328" s="27" t="s">
        <v>431</v>
      </c>
      <c r="C328" s="28">
        <v>28</v>
      </c>
      <c r="D328" s="28">
        <v>0</v>
      </c>
      <c r="E328" s="28">
        <v>28</v>
      </c>
    </row>
    <row r="329" spans="1:5" ht="30" customHeight="1">
      <c r="A329" s="26" t="s">
        <v>432</v>
      </c>
      <c r="B329" s="27" t="s">
        <v>433</v>
      </c>
      <c r="C329" s="28">
        <v>14</v>
      </c>
      <c r="D329" s="28">
        <v>0</v>
      </c>
      <c r="E329" s="28">
        <v>14</v>
      </c>
    </row>
    <row r="330" spans="1:5" ht="30" customHeight="1">
      <c r="A330" s="26" t="s">
        <v>438</v>
      </c>
      <c r="B330" s="27" t="s">
        <v>439</v>
      </c>
      <c r="C330" s="28">
        <v>9</v>
      </c>
      <c r="D330" s="28">
        <v>0</v>
      </c>
      <c r="E330" s="28">
        <v>9</v>
      </c>
    </row>
    <row r="331" spans="1:5" ht="30" customHeight="1">
      <c r="A331" s="26" t="s">
        <v>440</v>
      </c>
      <c r="B331" s="27" t="s">
        <v>441</v>
      </c>
      <c r="C331" s="28">
        <v>0.3</v>
      </c>
      <c r="D331" s="28">
        <v>0</v>
      </c>
      <c r="E331" s="28">
        <v>0.3</v>
      </c>
    </row>
    <row r="332" spans="1:5" ht="30" customHeight="1">
      <c r="A332" s="26" t="s">
        <v>467</v>
      </c>
      <c r="B332" s="27" t="s">
        <v>468</v>
      </c>
      <c r="C332" s="28">
        <v>9.61</v>
      </c>
      <c r="D332" s="28">
        <v>0</v>
      </c>
      <c r="E332" s="28">
        <v>9.61</v>
      </c>
    </row>
    <row r="333" spans="1:5" ht="30" customHeight="1">
      <c r="A333" s="26"/>
      <c r="B333" s="27" t="s">
        <v>371</v>
      </c>
      <c r="C333" s="28">
        <v>9.61</v>
      </c>
      <c r="D333" s="28">
        <v>0</v>
      </c>
      <c r="E333" s="28">
        <v>9.61</v>
      </c>
    </row>
    <row r="334" spans="1:5" ht="30" customHeight="1">
      <c r="A334" s="26" t="s">
        <v>372</v>
      </c>
      <c r="B334" s="27" t="s">
        <v>373</v>
      </c>
      <c r="C334" s="28">
        <v>9.61</v>
      </c>
      <c r="D334" s="28">
        <v>0</v>
      </c>
      <c r="E334" s="28">
        <v>9.61</v>
      </c>
    </row>
    <row r="335" spans="1:5" ht="30" customHeight="1">
      <c r="A335" s="26" t="s">
        <v>416</v>
      </c>
      <c r="B335" s="27" t="s">
        <v>417</v>
      </c>
      <c r="C335" s="28">
        <v>5</v>
      </c>
      <c r="D335" s="28">
        <v>0</v>
      </c>
      <c r="E335" s="28">
        <v>5</v>
      </c>
    </row>
    <row r="336" spans="1:5" ht="30" customHeight="1">
      <c r="A336" s="26" t="s">
        <v>430</v>
      </c>
      <c r="B336" s="27" t="s">
        <v>431</v>
      </c>
      <c r="C336" s="28">
        <v>4</v>
      </c>
      <c r="D336" s="28">
        <v>0</v>
      </c>
      <c r="E336" s="28">
        <v>4</v>
      </c>
    </row>
    <row r="337" spans="1:5" ht="30" customHeight="1">
      <c r="A337" s="26" t="s">
        <v>440</v>
      </c>
      <c r="B337" s="27" t="s">
        <v>441</v>
      </c>
      <c r="C337" s="28">
        <v>0.61</v>
      </c>
      <c r="D337" s="28">
        <v>0</v>
      </c>
      <c r="E337" s="28">
        <v>0.61</v>
      </c>
    </row>
    <row r="338" spans="1:5" ht="30" customHeight="1">
      <c r="A338" s="26" t="s">
        <v>469</v>
      </c>
      <c r="B338" s="27" t="s">
        <v>470</v>
      </c>
      <c r="C338" s="28">
        <v>0.1</v>
      </c>
      <c r="D338" s="28">
        <v>0</v>
      </c>
      <c r="E338" s="28">
        <v>0.1</v>
      </c>
    </row>
    <row r="339" spans="1:5" ht="30" customHeight="1">
      <c r="A339" s="26"/>
      <c r="B339" s="27" t="s">
        <v>371</v>
      </c>
      <c r="C339" s="28">
        <v>0.1</v>
      </c>
      <c r="D339" s="28">
        <v>0</v>
      </c>
      <c r="E339" s="28">
        <v>0.1</v>
      </c>
    </row>
    <row r="340" spans="1:5" ht="30" customHeight="1">
      <c r="A340" s="26" t="s">
        <v>372</v>
      </c>
      <c r="B340" s="27" t="s">
        <v>373</v>
      </c>
      <c r="C340" s="28">
        <v>0.1</v>
      </c>
      <c r="D340" s="28">
        <v>0</v>
      </c>
      <c r="E340" s="28">
        <v>0.1</v>
      </c>
    </row>
    <row r="341" spans="1:5" ht="30" customHeight="1">
      <c r="A341" s="26" t="s">
        <v>440</v>
      </c>
      <c r="B341" s="27" t="s">
        <v>441</v>
      </c>
      <c r="C341" s="28">
        <v>0.1</v>
      </c>
      <c r="D341" s="28">
        <v>0</v>
      </c>
      <c r="E341" s="28">
        <v>0.1</v>
      </c>
    </row>
    <row r="342" spans="1:5" ht="30" customHeight="1">
      <c r="A342" s="26" t="s">
        <v>471</v>
      </c>
      <c r="B342" s="27" t="s">
        <v>472</v>
      </c>
      <c r="C342" s="28">
        <v>115</v>
      </c>
      <c r="D342" s="28">
        <v>0</v>
      </c>
      <c r="E342" s="28">
        <v>115</v>
      </c>
    </row>
    <row r="343" spans="1:5" ht="30" customHeight="1">
      <c r="A343" s="26"/>
      <c r="B343" s="27" t="s">
        <v>371</v>
      </c>
      <c r="C343" s="28">
        <v>115</v>
      </c>
      <c r="D343" s="28">
        <v>0</v>
      </c>
      <c r="E343" s="28">
        <v>115</v>
      </c>
    </row>
    <row r="344" spans="1:5" ht="30" customHeight="1">
      <c r="A344" s="26" t="s">
        <v>372</v>
      </c>
      <c r="B344" s="27" t="s">
        <v>373</v>
      </c>
      <c r="C344" s="28">
        <v>115</v>
      </c>
      <c r="D344" s="28">
        <v>0</v>
      </c>
      <c r="E344" s="28">
        <v>115</v>
      </c>
    </row>
    <row r="345" spans="1:5" ht="30" customHeight="1">
      <c r="A345" s="26" t="s">
        <v>374</v>
      </c>
      <c r="B345" s="27" t="s">
        <v>375</v>
      </c>
      <c r="C345" s="28">
        <v>1</v>
      </c>
      <c r="D345" s="28">
        <v>0</v>
      </c>
      <c r="E345" s="28">
        <v>1</v>
      </c>
    </row>
    <row r="346" spans="1:5" ht="30" customHeight="1">
      <c r="A346" s="26" t="s">
        <v>378</v>
      </c>
      <c r="B346" s="27" t="s">
        <v>379</v>
      </c>
      <c r="C346" s="28">
        <v>1</v>
      </c>
      <c r="D346" s="28">
        <v>0</v>
      </c>
      <c r="E346" s="28">
        <v>1</v>
      </c>
    </row>
    <row r="347" spans="1:5" ht="30" customHeight="1">
      <c r="A347" s="26" t="s">
        <v>380</v>
      </c>
      <c r="B347" s="27" t="s">
        <v>381</v>
      </c>
      <c r="C347" s="28">
        <v>0.1</v>
      </c>
      <c r="D347" s="28">
        <v>0</v>
      </c>
      <c r="E347" s="28">
        <v>0.1</v>
      </c>
    </row>
    <row r="348" spans="1:5" ht="30" customHeight="1">
      <c r="A348" s="26" t="s">
        <v>388</v>
      </c>
      <c r="B348" s="27" t="s">
        <v>389</v>
      </c>
      <c r="C348" s="28">
        <v>0.95</v>
      </c>
      <c r="D348" s="28">
        <v>0</v>
      </c>
      <c r="E348" s="28">
        <v>0.95</v>
      </c>
    </row>
    <row r="349" spans="1:5" ht="30" customHeight="1">
      <c r="A349" s="26" t="s">
        <v>390</v>
      </c>
      <c r="B349" s="27" t="s">
        <v>391</v>
      </c>
      <c r="C349" s="28">
        <v>2.5</v>
      </c>
      <c r="D349" s="28">
        <v>0</v>
      </c>
      <c r="E349" s="28">
        <v>2.5</v>
      </c>
    </row>
    <row r="350" spans="1:5" ht="30" customHeight="1">
      <c r="A350" s="26" t="s">
        <v>392</v>
      </c>
      <c r="B350" s="27" t="s">
        <v>393</v>
      </c>
      <c r="C350" s="28">
        <v>2</v>
      </c>
      <c r="D350" s="28">
        <v>0</v>
      </c>
      <c r="E350" s="28">
        <v>2</v>
      </c>
    </row>
    <row r="351" spans="1:5" ht="30" customHeight="1">
      <c r="A351" s="26" t="s">
        <v>394</v>
      </c>
      <c r="B351" s="27" t="s">
        <v>395</v>
      </c>
      <c r="C351" s="28">
        <v>6</v>
      </c>
      <c r="D351" s="28">
        <v>0</v>
      </c>
      <c r="E351" s="28">
        <v>6</v>
      </c>
    </row>
    <row r="352" spans="1:5" ht="30" customHeight="1">
      <c r="A352" s="26" t="s">
        <v>396</v>
      </c>
      <c r="B352" s="27" t="s">
        <v>397</v>
      </c>
      <c r="C352" s="28">
        <v>6</v>
      </c>
      <c r="D352" s="28">
        <v>0</v>
      </c>
      <c r="E352" s="28">
        <v>6</v>
      </c>
    </row>
    <row r="353" spans="1:5" ht="30" customHeight="1">
      <c r="A353" s="26" t="s">
        <v>398</v>
      </c>
      <c r="B353" s="27" t="s">
        <v>399</v>
      </c>
      <c r="C353" s="28">
        <v>6</v>
      </c>
      <c r="D353" s="28">
        <v>0</v>
      </c>
      <c r="E353" s="28">
        <v>6</v>
      </c>
    </row>
    <row r="354" spans="1:5" ht="30" customHeight="1">
      <c r="A354" s="26" t="s">
        <v>400</v>
      </c>
      <c r="B354" s="27" t="s">
        <v>401</v>
      </c>
      <c r="C354" s="28">
        <v>0.9</v>
      </c>
      <c r="D354" s="28">
        <v>0</v>
      </c>
      <c r="E354" s="28">
        <v>0.9</v>
      </c>
    </row>
    <row r="355" spans="1:5" ht="30" customHeight="1">
      <c r="A355" s="26" t="s">
        <v>402</v>
      </c>
      <c r="B355" s="27" t="s">
        <v>403</v>
      </c>
      <c r="C355" s="28">
        <v>2</v>
      </c>
      <c r="D355" s="28">
        <v>0</v>
      </c>
      <c r="E355" s="28">
        <v>2</v>
      </c>
    </row>
    <row r="356" spans="1:5" ht="30" customHeight="1">
      <c r="A356" s="26" t="s">
        <v>408</v>
      </c>
      <c r="B356" s="27" t="s">
        <v>409</v>
      </c>
      <c r="C356" s="28">
        <v>2.52</v>
      </c>
      <c r="D356" s="28">
        <v>0</v>
      </c>
      <c r="E356" s="28">
        <v>2.52</v>
      </c>
    </row>
    <row r="357" spans="1:5" ht="30" customHeight="1">
      <c r="A357" s="26" t="s">
        <v>410</v>
      </c>
      <c r="B357" s="27" t="s">
        <v>411</v>
      </c>
      <c r="C357" s="28">
        <v>6</v>
      </c>
      <c r="D357" s="28">
        <v>0</v>
      </c>
      <c r="E357" s="28">
        <v>6</v>
      </c>
    </row>
    <row r="358" spans="1:5" ht="30" customHeight="1">
      <c r="A358" s="26" t="s">
        <v>412</v>
      </c>
      <c r="B358" s="27" t="s">
        <v>413</v>
      </c>
      <c r="C358" s="28">
        <v>4.88</v>
      </c>
      <c r="D358" s="28">
        <v>0</v>
      </c>
      <c r="E358" s="28">
        <v>4.88</v>
      </c>
    </row>
    <row r="359" spans="1:5" ht="30" customHeight="1">
      <c r="A359" s="26" t="s">
        <v>416</v>
      </c>
      <c r="B359" s="27" t="s">
        <v>417</v>
      </c>
      <c r="C359" s="28">
        <v>12</v>
      </c>
      <c r="D359" s="28">
        <v>0</v>
      </c>
      <c r="E359" s="28">
        <v>12</v>
      </c>
    </row>
    <row r="360" spans="1:5" ht="30" customHeight="1">
      <c r="A360" s="26" t="s">
        <v>418</v>
      </c>
      <c r="B360" s="27" t="s">
        <v>419</v>
      </c>
      <c r="C360" s="28">
        <v>6.62</v>
      </c>
      <c r="D360" s="28">
        <v>0</v>
      </c>
      <c r="E360" s="28">
        <v>6.62</v>
      </c>
    </row>
    <row r="361" spans="1:5" ht="30" customHeight="1">
      <c r="A361" s="26" t="s">
        <v>420</v>
      </c>
      <c r="B361" s="27" t="s">
        <v>421</v>
      </c>
      <c r="C361" s="28">
        <v>15</v>
      </c>
      <c r="D361" s="28">
        <v>0</v>
      </c>
      <c r="E361" s="28">
        <v>15</v>
      </c>
    </row>
    <row r="362" spans="1:5" ht="30" customHeight="1">
      <c r="A362" s="26" t="s">
        <v>424</v>
      </c>
      <c r="B362" s="27" t="s">
        <v>425</v>
      </c>
      <c r="C362" s="28">
        <v>0.37</v>
      </c>
      <c r="D362" s="28">
        <v>0</v>
      </c>
      <c r="E362" s="28">
        <v>0.37</v>
      </c>
    </row>
    <row r="363" spans="1:5" ht="30" customHeight="1">
      <c r="A363" s="26" t="s">
        <v>426</v>
      </c>
      <c r="B363" s="27" t="s">
        <v>427</v>
      </c>
      <c r="C363" s="28">
        <v>0.76</v>
      </c>
      <c r="D363" s="28">
        <v>0</v>
      </c>
      <c r="E363" s="28">
        <v>0.76</v>
      </c>
    </row>
    <row r="364" spans="1:5" ht="30" customHeight="1">
      <c r="A364" s="26" t="s">
        <v>430</v>
      </c>
      <c r="B364" s="27" t="s">
        <v>431</v>
      </c>
      <c r="C364" s="28">
        <v>20</v>
      </c>
      <c r="D364" s="28">
        <v>0</v>
      </c>
      <c r="E364" s="28">
        <v>20</v>
      </c>
    </row>
    <row r="365" spans="1:5" ht="30" customHeight="1">
      <c r="A365" s="26" t="s">
        <v>432</v>
      </c>
      <c r="B365" s="27" t="s">
        <v>433</v>
      </c>
      <c r="C365" s="28">
        <v>12</v>
      </c>
      <c r="D365" s="28">
        <v>0</v>
      </c>
      <c r="E365" s="28">
        <v>12</v>
      </c>
    </row>
    <row r="366" spans="1:5" ht="30" customHeight="1">
      <c r="A366" s="26" t="s">
        <v>438</v>
      </c>
      <c r="B366" s="27" t="s">
        <v>439</v>
      </c>
      <c r="C366" s="28">
        <v>5</v>
      </c>
      <c r="D366" s="28">
        <v>0</v>
      </c>
      <c r="E366" s="28">
        <v>5</v>
      </c>
    </row>
    <row r="367" spans="1:5" ht="30" customHeight="1">
      <c r="A367" s="26" t="s">
        <v>440</v>
      </c>
      <c r="B367" s="27" t="s">
        <v>441</v>
      </c>
      <c r="C367" s="28">
        <v>1.4</v>
      </c>
      <c r="D367" s="28">
        <v>0</v>
      </c>
      <c r="E367" s="28">
        <v>1.4</v>
      </c>
    </row>
    <row r="368" spans="1:5" ht="30" customHeight="1">
      <c r="A368" s="26" t="s">
        <v>473</v>
      </c>
      <c r="B368" s="27" t="s">
        <v>474</v>
      </c>
      <c r="C368" s="28">
        <v>242.86</v>
      </c>
      <c r="D368" s="28">
        <v>0</v>
      </c>
      <c r="E368" s="28">
        <v>242.86</v>
      </c>
    </row>
    <row r="369" spans="1:5" ht="30" customHeight="1">
      <c r="A369" s="26"/>
      <c r="B369" s="27" t="s">
        <v>371</v>
      </c>
      <c r="C369" s="28">
        <v>242.86</v>
      </c>
      <c r="D369" s="28">
        <v>0</v>
      </c>
      <c r="E369" s="28">
        <v>242.86</v>
      </c>
    </row>
    <row r="370" spans="1:5" ht="30" customHeight="1">
      <c r="A370" s="26" t="s">
        <v>372</v>
      </c>
      <c r="B370" s="27" t="s">
        <v>373</v>
      </c>
      <c r="C370" s="28">
        <v>242.86</v>
      </c>
      <c r="D370" s="28">
        <v>0</v>
      </c>
      <c r="E370" s="28">
        <v>242.86</v>
      </c>
    </row>
    <row r="371" spans="1:5" ht="30" customHeight="1">
      <c r="A371" s="26" t="s">
        <v>374</v>
      </c>
      <c r="B371" s="27" t="s">
        <v>375</v>
      </c>
      <c r="C371" s="28">
        <v>2</v>
      </c>
      <c r="D371" s="28">
        <v>0</v>
      </c>
      <c r="E371" s="28">
        <v>2</v>
      </c>
    </row>
    <row r="372" spans="1:5" ht="30" customHeight="1">
      <c r="A372" s="26" t="s">
        <v>378</v>
      </c>
      <c r="B372" s="27" t="s">
        <v>379</v>
      </c>
      <c r="C372" s="28">
        <v>3</v>
      </c>
      <c r="D372" s="28">
        <v>0</v>
      </c>
      <c r="E372" s="28">
        <v>3</v>
      </c>
    </row>
    <row r="373" spans="1:5" ht="30" customHeight="1">
      <c r="A373" s="26" t="s">
        <v>380</v>
      </c>
      <c r="B373" s="27" t="s">
        <v>381</v>
      </c>
      <c r="C373" s="28">
        <v>0.62</v>
      </c>
      <c r="D373" s="28">
        <v>0</v>
      </c>
      <c r="E373" s="28">
        <v>0.62</v>
      </c>
    </row>
    <row r="374" spans="1:5" ht="30" customHeight="1">
      <c r="A374" s="26" t="s">
        <v>388</v>
      </c>
      <c r="B374" s="27" t="s">
        <v>389</v>
      </c>
      <c r="C374" s="28">
        <v>1.26</v>
      </c>
      <c r="D374" s="28">
        <v>0</v>
      </c>
      <c r="E374" s="28">
        <v>1.26</v>
      </c>
    </row>
    <row r="375" spans="1:5" ht="30" customHeight="1">
      <c r="A375" s="26" t="s">
        <v>390</v>
      </c>
      <c r="B375" s="27" t="s">
        <v>391</v>
      </c>
      <c r="C375" s="28">
        <v>9.5</v>
      </c>
      <c r="D375" s="28">
        <v>0</v>
      </c>
      <c r="E375" s="28">
        <v>9.5</v>
      </c>
    </row>
    <row r="376" spans="1:5" ht="30" customHeight="1">
      <c r="A376" s="26" t="s">
        <v>392</v>
      </c>
      <c r="B376" s="27" t="s">
        <v>393</v>
      </c>
      <c r="C376" s="28">
        <v>14.66</v>
      </c>
      <c r="D376" s="28">
        <v>0</v>
      </c>
      <c r="E376" s="28">
        <v>14.66</v>
      </c>
    </row>
    <row r="377" spans="1:5" ht="30" customHeight="1">
      <c r="A377" s="26" t="s">
        <v>394</v>
      </c>
      <c r="B377" s="27" t="s">
        <v>395</v>
      </c>
      <c r="C377" s="28">
        <v>12</v>
      </c>
      <c r="D377" s="28">
        <v>0</v>
      </c>
      <c r="E377" s="28">
        <v>12</v>
      </c>
    </row>
    <row r="378" spans="1:5" ht="30" customHeight="1">
      <c r="A378" s="26" t="s">
        <v>396</v>
      </c>
      <c r="B378" s="27" t="s">
        <v>397</v>
      </c>
      <c r="C378" s="28">
        <v>15</v>
      </c>
      <c r="D378" s="28">
        <v>0</v>
      </c>
      <c r="E378" s="28">
        <v>15</v>
      </c>
    </row>
    <row r="379" spans="1:5" ht="30" customHeight="1">
      <c r="A379" s="26" t="s">
        <v>398</v>
      </c>
      <c r="B379" s="27" t="s">
        <v>399</v>
      </c>
      <c r="C379" s="28">
        <v>16</v>
      </c>
      <c r="D379" s="28">
        <v>0</v>
      </c>
      <c r="E379" s="28">
        <v>16</v>
      </c>
    </row>
    <row r="380" spans="1:5" ht="30" customHeight="1">
      <c r="A380" s="26" t="s">
        <v>402</v>
      </c>
      <c r="B380" s="27" t="s">
        <v>403</v>
      </c>
      <c r="C380" s="28">
        <v>10.07</v>
      </c>
      <c r="D380" s="28">
        <v>0</v>
      </c>
      <c r="E380" s="28">
        <v>10.07</v>
      </c>
    </row>
    <row r="381" spans="1:5" ht="30" customHeight="1">
      <c r="A381" s="26" t="s">
        <v>408</v>
      </c>
      <c r="B381" s="27" t="s">
        <v>409</v>
      </c>
      <c r="C381" s="28">
        <v>6</v>
      </c>
      <c r="D381" s="28">
        <v>0</v>
      </c>
      <c r="E381" s="28">
        <v>6</v>
      </c>
    </row>
    <row r="382" spans="1:5" ht="30" customHeight="1">
      <c r="A382" s="26" t="s">
        <v>410</v>
      </c>
      <c r="B382" s="27" t="s">
        <v>411</v>
      </c>
      <c r="C382" s="28">
        <v>10</v>
      </c>
      <c r="D382" s="28">
        <v>0</v>
      </c>
      <c r="E382" s="28">
        <v>10</v>
      </c>
    </row>
    <row r="383" spans="1:5" ht="30" customHeight="1">
      <c r="A383" s="26" t="s">
        <v>412</v>
      </c>
      <c r="B383" s="27" t="s">
        <v>413</v>
      </c>
      <c r="C383" s="28">
        <v>4.7699999999999996</v>
      </c>
      <c r="D383" s="28">
        <v>0</v>
      </c>
      <c r="E383" s="28">
        <v>4.7699999999999996</v>
      </c>
    </row>
    <row r="384" spans="1:5" ht="30" customHeight="1">
      <c r="A384" s="26" t="s">
        <v>416</v>
      </c>
      <c r="B384" s="27" t="s">
        <v>417</v>
      </c>
      <c r="C384" s="28">
        <v>15.17</v>
      </c>
      <c r="D384" s="28">
        <v>0</v>
      </c>
      <c r="E384" s="28">
        <v>15.17</v>
      </c>
    </row>
    <row r="385" spans="1:5" ht="30" customHeight="1">
      <c r="A385" s="26" t="s">
        <v>418</v>
      </c>
      <c r="B385" s="27" t="s">
        <v>419</v>
      </c>
      <c r="C385" s="28">
        <v>7</v>
      </c>
      <c r="D385" s="28">
        <v>0</v>
      </c>
      <c r="E385" s="28">
        <v>7</v>
      </c>
    </row>
    <row r="386" spans="1:5" ht="30" customHeight="1">
      <c r="A386" s="26" t="s">
        <v>420</v>
      </c>
      <c r="B386" s="27" t="s">
        <v>421</v>
      </c>
      <c r="C386" s="28">
        <v>17.670000000000002</v>
      </c>
      <c r="D386" s="28">
        <v>0</v>
      </c>
      <c r="E386" s="28">
        <v>17.670000000000002</v>
      </c>
    </row>
    <row r="387" spans="1:5" ht="30" customHeight="1">
      <c r="A387" s="26" t="s">
        <v>424</v>
      </c>
      <c r="B387" s="27" t="s">
        <v>425</v>
      </c>
      <c r="C387" s="28">
        <v>1</v>
      </c>
      <c r="D387" s="28">
        <v>0</v>
      </c>
      <c r="E387" s="28">
        <v>1</v>
      </c>
    </row>
    <row r="388" spans="1:5" ht="30" customHeight="1">
      <c r="A388" s="26" t="s">
        <v>426</v>
      </c>
      <c r="B388" s="27" t="s">
        <v>427</v>
      </c>
      <c r="C388" s="28">
        <v>2.14</v>
      </c>
      <c r="D388" s="28">
        <v>0</v>
      </c>
      <c r="E388" s="28">
        <v>2.14</v>
      </c>
    </row>
    <row r="389" spans="1:5" ht="30" customHeight="1">
      <c r="A389" s="26" t="s">
        <v>428</v>
      </c>
      <c r="B389" s="27" t="s">
        <v>429</v>
      </c>
      <c r="C389" s="28">
        <v>45</v>
      </c>
      <c r="D389" s="28">
        <v>0</v>
      </c>
      <c r="E389" s="28">
        <v>45</v>
      </c>
    </row>
    <row r="390" spans="1:5" ht="30" customHeight="1">
      <c r="A390" s="26" t="s">
        <v>430</v>
      </c>
      <c r="B390" s="27" t="s">
        <v>431</v>
      </c>
      <c r="C390" s="28">
        <v>23</v>
      </c>
      <c r="D390" s="28">
        <v>0</v>
      </c>
      <c r="E390" s="28">
        <v>23</v>
      </c>
    </row>
    <row r="391" spans="1:5" ht="30" customHeight="1">
      <c r="A391" s="26" t="s">
        <v>432</v>
      </c>
      <c r="B391" s="27" t="s">
        <v>433</v>
      </c>
      <c r="C391" s="28">
        <v>12</v>
      </c>
      <c r="D391" s="28">
        <v>0</v>
      </c>
      <c r="E391" s="28">
        <v>12</v>
      </c>
    </row>
    <row r="392" spans="1:5" ht="30" customHeight="1">
      <c r="A392" s="26" t="s">
        <v>434</v>
      </c>
      <c r="B392" s="27" t="s">
        <v>435</v>
      </c>
      <c r="C392" s="28">
        <v>0</v>
      </c>
      <c r="D392" s="28">
        <v>0</v>
      </c>
      <c r="E392" s="28">
        <v>0</v>
      </c>
    </row>
    <row r="393" spans="1:5" ht="30" customHeight="1">
      <c r="A393" s="26" t="s">
        <v>438</v>
      </c>
      <c r="B393" s="27" t="s">
        <v>439</v>
      </c>
      <c r="C393" s="28">
        <v>7</v>
      </c>
      <c r="D393" s="28">
        <v>0</v>
      </c>
      <c r="E393" s="28">
        <v>7</v>
      </c>
    </row>
    <row r="394" spans="1:5" ht="30" customHeight="1">
      <c r="A394" s="26" t="s">
        <v>440</v>
      </c>
      <c r="B394" s="27" t="s">
        <v>441</v>
      </c>
      <c r="C394" s="28">
        <v>8</v>
      </c>
      <c r="D394" s="28">
        <v>0</v>
      </c>
      <c r="E394" s="28">
        <v>8</v>
      </c>
    </row>
    <row r="395" spans="1:5" ht="30" customHeight="1">
      <c r="A395" s="26" t="s">
        <v>475</v>
      </c>
      <c r="B395" s="27" t="s">
        <v>476</v>
      </c>
      <c r="C395" s="28">
        <v>62.81</v>
      </c>
      <c r="D395" s="28">
        <v>0</v>
      </c>
      <c r="E395" s="28">
        <v>62.81</v>
      </c>
    </row>
    <row r="396" spans="1:5" ht="30" customHeight="1">
      <c r="A396" s="26"/>
      <c r="B396" s="27" t="s">
        <v>371</v>
      </c>
      <c r="C396" s="28">
        <v>62.81</v>
      </c>
      <c r="D396" s="28">
        <v>0</v>
      </c>
      <c r="E396" s="28">
        <v>62.81</v>
      </c>
    </row>
    <row r="397" spans="1:5" ht="30" customHeight="1">
      <c r="A397" s="26" t="s">
        <v>372</v>
      </c>
      <c r="B397" s="27" t="s">
        <v>373</v>
      </c>
      <c r="C397" s="28">
        <v>62.81</v>
      </c>
      <c r="D397" s="28">
        <v>0</v>
      </c>
      <c r="E397" s="28">
        <v>62.81</v>
      </c>
    </row>
    <row r="398" spans="1:5" ht="30" customHeight="1">
      <c r="A398" s="26" t="s">
        <v>374</v>
      </c>
      <c r="B398" s="27" t="s">
        <v>375</v>
      </c>
      <c r="C398" s="28">
        <v>0.5</v>
      </c>
      <c r="D398" s="28">
        <v>0</v>
      </c>
      <c r="E398" s="28">
        <v>0.5</v>
      </c>
    </row>
    <row r="399" spans="1:5" ht="30" customHeight="1">
      <c r="A399" s="26" t="s">
        <v>378</v>
      </c>
      <c r="B399" s="27" t="s">
        <v>379</v>
      </c>
      <c r="C399" s="28">
        <v>1</v>
      </c>
      <c r="D399" s="28">
        <v>0</v>
      </c>
      <c r="E399" s="28">
        <v>1</v>
      </c>
    </row>
    <row r="400" spans="1:5" ht="30" customHeight="1">
      <c r="A400" s="26" t="s">
        <v>380</v>
      </c>
      <c r="B400" s="27" t="s">
        <v>381</v>
      </c>
      <c r="C400" s="28">
        <v>0.3</v>
      </c>
      <c r="D400" s="28">
        <v>0</v>
      </c>
      <c r="E400" s="28">
        <v>0.3</v>
      </c>
    </row>
    <row r="401" spans="1:5" ht="30" customHeight="1">
      <c r="A401" s="26" t="s">
        <v>386</v>
      </c>
      <c r="B401" s="27" t="s">
        <v>387</v>
      </c>
      <c r="C401" s="28">
        <v>0.2</v>
      </c>
      <c r="D401" s="28">
        <v>0</v>
      </c>
      <c r="E401" s="28">
        <v>0.2</v>
      </c>
    </row>
    <row r="402" spans="1:5" ht="30" customHeight="1">
      <c r="A402" s="26" t="s">
        <v>388</v>
      </c>
      <c r="B402" s="27" t="s">
        <v>389</v>
      </c>
      <c r="C402" s="28">
        <v>0.65</v>
      </c>
      <c r="D402" s="28">
        <v>0</v>
      </c>
      <c r="E402" s="28">
        <v>0.65</v>
      </c>
    </row>
    <row r="403" spans="1:5" ht="30" customHeight="1">
      <c r="A403" s="26" t="s">
        <v>390</v>
      </c>
      <c r="B403" s="27" t="s">
        <v>391</v>
      </c>
      <c r="C403" s="28">
        <v>4</v>
      </c>
      <c r="D403" s="28">
        <v>0</v>
      </c>
      <c r="E403" s="28">
        <v>4</v>
      </c>
    </row>
    <row r="404" spans="1:5" ht="30" customHeight="1">
      <c r="A404" s="26" t="s">
        <v>394</v>
      </c>
      <c r="B404" s="27" t="s">
        <v>395</v>
      </c>
      <c r="C404" s="28">
        <v>10</v>
      </c>
      <c r="D404" s="28">
        <v>0</v>
      </c>
      <c r="E404" s="28">
        <v>10</v>
      </c>
    </row>
    <row r="405" spans="1:5" ht="30" customHeight="1">
      <c r="A405" s="26" t="s">
        <v>396</v>
      </c>
      <c r="B405" s="27" t="s">
        <v>397</v>
      </c>
      <c r="C405" s="28">
        <v>5</v>
      </c>
      <c r="D405" s="28">
        <v>0</v>
      </c>
      <c r="E405" s="28">
        <v>5</v>
      </c>
    </row>
    <row r="406" spans="1:5" ht="30" customHeight="1">
      <c r="A406" s="26" t="s">
        <v>398</v>
      </c>
      <c r="B406" s="27" t="s">
        <v>399</v>
      </c>
      <c r="C406" s="28">
        <v>10</v>
      </c>
      <c r="D406" s="28">
        <v>0</v>
      </c>
      <c r="E406" s="28">
        <v>10</v>
      </c>
    </row>
    <row r="407" spans="1:5" ht="30" customHeight="1">
      <c r="A407" s="26" t="s">
        <v>410</v>
      </c>
      <c r="B407" s="27" t="s">
        <v>411</v>
      </c>
      <c r="C407" s="28">
        <v>1.98</v>
      </c>
      <c r="D407" s="28">
        <v>0</v>
      </c>
      <c r="E407" s="28">
        <v>1.98</v>
      </c>
    </row>
    <row r="408" spans="1:5" ht="30" customHeight="1">
      <c r="A408" s="26" t="s">
        <v>416</v>
      </c>
      <c r="B408" s="27" t="s">
        <v>417</v>
      </c>
      <c r="C408" s="28">
        <v>8</v>
      </c>
      <c r="D408" s="28">
        <v>0</v>
      </c>
      <c r="E408" s="28">
        <v>8</v>
      </c>
    </row>
    <row r="409" spans="1:5" ht="30" customHeight="1">
      <c r="A409" s="26" t="s">
        <v>428</v>
      </c>
      <c r="B409" s="27" t="s">
        <v>429</v>
      </c>
      <c r="C409" s="28">
        <v>10</v>
      </c>
      <c r="D409" s="28">
        <v>0</v>
      </c>
      <c r="E409" s="28">
        <v>10</v>
      </c>
    </row>
    <row r="410" spans="1:5" ht="30" customHeight="1">
      <c r="A410" s="26" t="s">
        <v>430</v>
      </c>
      <c r="B410" s="27" t="s">
        <v>431</v>
      </c>
      <c r="C410" s="28">
        <v>5</v>
      </c>
      <c r="D410" s="28">
        <v>0</v>
      </c>
      <c r="E410" s="28">
        <v>5</v>
      </c>
    </row>
    <row r="411" spans="1:5" ht="30" customHeight="1">
      <c r="A411" s="26" t="s">
        <v>432</v>
      </c>
      <c r="B411" s="27" t="s">
        <v>433</v>
      </c>
      <c r="C411" s="28">
        <v>6</v>
      </c>
      <c r="D411" s="28">
        <v>0</v>
      </c>
      <c r="E411" s="28">
        <v>6</v>
      </c>
    </row>
    <row r="412" spans="1:5" ht="30" customHeight="1">
      <c r="A412" s="26" t="s">
        <v>440</v>
      </c>
      <c r="B412" s="27" t="s">
        <v>441</v>
      </c>
      <c r="C412" s="28">
        <v>0.18</v>
      </c>
      <c r="D412" s="28">
        <v>0</v>
      </c>
      <c r="E412" s="28">
        <v>0.18</v>
      </c>
    </row>
    <row r="413" spans="1:5" ht="30" customHeight="1">
      <c r="A413" s="26" t="s">
        <v>477</v>
      </c>
      <c r="B413" s="27" t="s">
        <v>478</v>
      </c>
      <c r="C413" s="28">
        <v>40.229999999999997</v>
      </c>
      <c r="D413" s="28">
        <v>0</v>
      </c>
      <c r="E413" s="28">
        <v>40.229999999999997</v>
      </c>
    </row>
    <row r="414" spans="1:5" ht="30" customHeight="1">
      <c r="A414" s="26"/>
      <c r="B414" s="27" t="s">
        <v>371</v>
      </c>
      <c r="C414" s="28">
        <v>40.229999999999997</v>
      </c>
      <c r="D414" s="28">
        <v>0</v>
      </c>
      <c r="E414" s="28">
        <v>40.229999999999997</v>
      </c>
    </row>
    <row r="415" spans="1:5" ht="30" customHeight="1">
      <c r="A415" s="26" t="s">
        <v>372</v>
      </c>
      <c r="B415" s="27" t="s">
        <v>373</v>
      </c>
      <c r="C415" s="28">
        <v>40.229999999999997</v>
      </c>
      <c r="D415" s="28">
        <v>0</v>
      </c>
      <c r="E415" s="28">
        <v>40.229999999999997</v>
      </c>
    </row>
    <row r="416" spans="1:5" ht="30" customHeight="1">
      <c r="A416" s="26" t="s">
        <v>386</v>
      </c>
      <c r="B416" s="27" t="s">
        <v>387</v>
      </c>
      <c r="C416" s="28">
        <v>0.6</v>
      </c>
      <c r="D416" s="28">
        <v>0</v>
      </c>
      <c r="E416" s="28">
        <v>0.6</v>
      </c>
    </row>
    <row r="417" spans="1:5" ht="30" customHeight="1">
      <c r="A417" s="26" t="s">
        <v>388</v>
      </c>
      <c r="B417" s="27" t="s">
        <v>389</v>
      </c>
      <c r="C417" s="28">
        <v>0</v>
      </c>
      <c r="D417" s="28">
        <v>0</v>
      </c>
      <c r="E417" s="28">
        <v>0</v>
      </c>
    </row>
    <row r="418" spans="1:5" ht="30" customHeight="1">
      <c r="A418" s="26" t="s">
        <v>390</v>
      </c>
      <c r="B418" s="27" t="s">
        <v>391</v>
      </c>
      <c r="C418" s="28">
        <v>6</v>
      </c>
      <c r="D418" s="28">
        <v>0</v>
      </c>
      <c r="E418" s="28">
        <v>6</v>
      </c>
    </row>
    <row r="419" spans="1:5" ht="30" customHeight="1">
      <c r="A419" s="26" t="s">
        <v>392</v>
      </c>
      <c r="B419" s="27" t="s">
        <v>393</v>
      </c>
      <c r="C419" s="28">
        <v>1</v>
      </c>
      <c r="D419" s="28">
        <v>0</v>
      </c>
      <c r="E419" s="28">
        <v>1</v>
      </c>
    </row>
    <row r="420" spans="1:5" ht="30" customHeight="1">
      <c r="A420" s="26" t="s">
        <v>402</v>
      </c>
      <c r="B420" s="27" t="s">
        <v>403</v>
      </c>
      <c r="C420" s="28">
        <v>3.84</v>
      </c>
      <c r="D420" s="28">
        <v>0</v>
      </c>
      <c r="E420" s="28">
        <v>3.84</v>
      </c>
    </row>
    <row r="421" spans="1:5" ht="30" customHeight="1">
      <c r="A421" s="26" t="s">
        <v>410</v>
      </c>
      <c r="B421" s="27" t="s">
        <v>411</v>
      </c>
      <c r="C421" s="28">
        <v>5</v>
      </c>
      <c r="D421" s="28">
        <v>0</v>
      </c>
      <c r="E421" s="28">
        <v>5</v>
      </c>
    </row>
    <row r="422" spans="1:5" ht="30" customHeight="1">
      <c r="A422" s="26" t="s">
        <v>414</v>
      </c>
      <c r="B422" s="27" t="s">
        <v>415</v>
      </c>
      <c r="C422" s="28">
        <v>2.79</v>
      </c>
      <c r="D422" s="28">
        <v>0</v>
      </c>
      <c r="E422" s="28">
        <v>2.79</v>
      </c>
    </row>
    <row r="423" spans="1:5" ht="30" customHeight="1">
      <c r="A423" s="26" t="s">
        <v>426</v>
      </c>
      <c r="B423" s="27" t="s">
        <v>427</v>
      </c>
      <c r="C423" s="28">
        <v>0</v>
      </c>
      <c r="D423" s="28">
        <v>0</v>
      </c>
      <c r="E423" s="28">
        <v>0</v>
      </c>
    </row>
    <row r="424" spans="1:5" ht="30" customHeight="1">
      <c r="A424" s="26" t="s">
        <v>428</v>
      </c>
      <c r="B424" s="27" t="s">
        <v>429</v>
      </c>
      <c r="C424" s="28">
        <v>12</v>
      </c>
      <c r="D424" s="28">
        <v>0</v>
      </c>
      <c r="E424" s="28">
        <v>12</v>
      </c>
    </row>
    <row r="425" spans="1:5" ht="30" customHeight="1">
      <c r="A425" s="26" t="s">
        <v>430</v>
      </c>
      <c r="B425" s="27" t="s">
        <v>431</v>
      </c>
      <c r="C425" s="28">
        <v>8</v>
      </c>
      <c r="D425" s="28">
        <v>0</v>
      </c>
      <c r="E425" s="28">
        <v>8</v>
      </c>
    </row>
    <row r="426" spans="1:5" ht="30" customHeight="1">
      <c r="A426" s="26" t="s">
        <v>434</v>
      </c>
      <c r="B426" s="27" t="s">
        <v>435</v>
      </c>
      <c r="C426" s="28">
        <v>0</v>
      </c>
      <c r="D426" s="28">
        <v>0</v>
      </c>
      <c r="E426" s="28">
        <v>0</v>
      </c>
    </row>
    <row r="427" spans="1:5" ht="30" customHeight="1">
      <c r="A427" s="26" t="s">
        <v>440</v>
      </c>
      <c r="B427" s="27" t="s">
        <v>441</v>
      </c>
      <c r="C427" s="28">
        <v>1</v>
      </c>
      <c r="D427" s="28">
        <v>0</v>
      </c>
      <c r="E427" s="28">
        <v>1</v>
      </c>
    </row>
    <row r="428" spans="1:5" ht="30" customHeight="1">
      <c r="A428" s="26" t="s">
        <v>479</v>
      </c>
      <c r="B428" s="27" t="s">
        <v>480</v>
      </c>
      <c r="C428" s="28">
        <v>82.09</v>
      </c>
      <c r="D428" s="28">
        <v>0</v>
      </c>
      <c r="E428" s="28">
        <v>82.09</v>
      </c>
    </row>
    <row r="429" spans="1:5" ht="30" customHeight="1">
      <c r="A429" s="26"/>
      <c r="B429" s="27" t="s">
        <v>371</v>
      </c>
      <c r="C429" s="28">
        <v>82.09</v>
      </c>
      <c r="D429" s="28">
        <v>0</v>
      </c>
      <c r="E429" s="28">
        <v>82.09</v>
      </c>
    </row>
    <row r="430" spans="1:5" ht="30" customHeight="1">
      <c r="A430" s="26" t="s">
        <v>372</v>
      </c>
      <c r="B430" s="27" t="s">
        <v>373</v>
      </c>
      <c r="C430" s="28">
        <v>82.09</v>
      </c>
      <c r="D430" s="28">
        <v>0</v>
      </c>
      <c r="E430" s="28">
        <v>82.09</v>
      </c>
    </row>
    <row r="431" spans="1:5" ht="30" customHeight="1">
      <c r="A431" s="26" t="s">
        <v>374</v>
      </c>
      <c r="B431" s="27" t="s">
        <v>375</v>
      </c>
      <c r="C431" s="28">
        <v>6.5</v>
      </c>
      <c r="D431" s="28">
        <v>0</v>
      </c>
      <c r="E431" s="28">
        <v>6.5</v>
      </c>
    </row>
    <row r="432" spans="1:5" ht="30" customHeight="1">
      <c r="A432" s="26" t="s">
        <v>378</v>
      </c>
      <c r="B432" s="27" t="s">
        <v>379</v>
      </c>
      <c r="C432" s="28">
        <v>9</v>
      </c>
      <c r="D432" s="28">
        <v>0</v>
      </c>
      <c r="E432" s="28">
        <v>9</v>
      </c>
    </row>
    <row r="433" spans="1:5" ht="30" customHeight="1">
      <c r="A433" s="26" t="s">
        <v>380</v>
      </c>
      <c r="B433" s="27" t="s">
        <v>381</v>
      </c>
      <c r="C433" s="28">
        <v>2</v>
      </c>
      <c r="D433" s="28">
        <v>0</v>
      </c>
      <c r="E433" s="28">
        <v>2</v>
      </c>
    </row>
    <row r="434" spans="1:5" ht="30" customHeight="1">
      <c r="A434" s="26" t="s">
        <v>386</v>
      </c>
      <c r="B434" s="27" t="s">
        <v>387</v>
      </c>
      <c r="C434" s="28">
        <v>1</v>
      </c>
      <c r="D434" s="28">
        <v>0</v>
      </c>
      <c r="E434" s="28">
        <v>1</v>
      </c>
    </row>
    <row r="435" spans="1:5" ht="30" customHeight="1">
      <c r="A435" s="26" t="s">
        <v>388</v>
      </c>
      <c r="B435" s="27" t="s">
        <v>389</v>
      </c>
      <c r="C435" s="28">
        <v>0.6</v>
      </c>
      <c r="D435" s="28">
        <v>0</v>
      </c>
      <c r="E435" s="28">
        <v>0.6</v>
      </c>
    </row>
    <row r="436" spans="1:5" ht="30" customHeight="1">
      <c r="A436" s="26" t="s">
        <v>390</v>
      </c>
      <c r="B436" s="27" t="s">
        <v>391</v>
      </c>
      <c r="C436" s="28">
        <v>2</v>
      </c>
      <c r="D436" s="28">
        <v>0</v>
      </c>
      <c r="E436" s="28">
        <v>2</v>
      </c>
    </row>
    <row r="437" spans="1:5" ht="30" customHeight="1">
      <c r="A437" s="26" t="s">
        <v>392</v>
      </c>
      <c r="B437" s="27" t="s">
        <v>393</v>
      </c>
      <c r="C437" s="28">
        <v>1</v>
      </c>
      <c r="D437" s="28">
        <v>0</v>
      </c>
      <c r="E437" s="28">
        <v>1</v>
      </c>
    </row>
    <row r="438" spans="1:5" ht="30" customHeight="1">
      <c r="A438" s="26" t="s">
        <v>394</v>
      </c>
      <c r="B438" s="27" t="s">
        <v>395</v>
      </c>
      <c r="C438" s="28">
        <v>10</v>
      </c>
      <c r="D438" s="28">
        <v>0</v>
      </c>
      <c r="E438" s="28">
        <v>10</v>
      </c>
    </row>
    <row r="439" spans="1:5" ht="30" customHeight="1">
      <c r="A439" s="26" t="s">
        <v>398</v>
      </c>
      <c r="B439" s="27" t="s">
        <v>399</v>
      </c>
      <c r="C439" s="28">
        <v>5</v>
      </c>
      <c r="D439" s="28">
        <v>0</v>
      </c>
      <c r="E439" s="28">
        <v>5</v>
      </c>
    </row>
    <row r="440" spans="1:5" ht="30" customHeight="1">
      <c r="A440" s="26" t="s">
        <v>410</v>
      </c>
      <c r="B440" s="27" t="s">
        <v>411</v>
      </c>
      <c r="C440" s="28">
        <v>6</v>
      </c>
      <c r="D440" s="28">
        <v>0</v>
      </c>
      <c r="E440" s="28">
        <v>6</v>
      </c>
    </row>
    <row r="441" spans="1:5" ht="30" customHeight="1">
      <c r="A441" s="26" t="s">
        <v>414</v>
      </c>
      <c r="B441" s="27" t="s">
        <v>415</v>
      </c>
      <c r="C441" s="28">
        <v>8</v>
      </c>
      <c r="D441" s="28">
        <v>0</v>
      </c>
      <c r="E441" s="28">
        <v>8</v>
      </c>
    </row>
    <row r="442" spans="1:5" ht="30" customHeight="1">
      <c r="A442" s="26" t="s">
        <v>420</v>
      </c>
      <c r="B442" s="27" t="s">
        <v>421</v>
      </c>
      <c r="C442" s="28">
        <v>2.39</v>
      </c>
      <c r="D442" s="28">
        <v>0</v>
      </c>
      <c r="E442" s="28">
        <v>2.39</v>
      </c>
    </row>
    <row r="443" spans="1:5" ht="30" customHeight="1">
      <c r="A443" s="26" t="s">
        <v>428</v>
      </c>
      <c r="B443" s="27" t="s">
        <v>429</v>
      </c>
      <c r="C443" s="28">
        <v>10</v>
      </c>
      <c r="D443" s="28">
        <v>0</v>
      </c>
      <c r="E443" s="28">
        <v>10</v>
      </c>
    </row>
    <row r="444" spans="1:5" ht="30" customHeight="1">
      <c r="A444" s="26" t="s">
        <v>430</v>
      </c>
      <c r="B444" s="27" t="s">
        <v>431</v>
      </c>
      <c r="C444" s="28">
        <v>13</v>
      </c>
      <c r="D444" s="28">
        <v>0</v>
      </c>
      <c r="E444" s="28">
        <v>13</v>
      </c>
    </row>
    <row r="445" spans="1:5" ht="30" customHeight="1">
      <c r="A445" s="26" t="s">
        <v>432</v>
      </c>
      <c r="B445" s="27" t="s">
        <v>433</v>
      </c>
      <c r="C445" s="28">
        <v>5</v>
      </c>
      <c r="D445" s="28">
        <v>0</v>
      </c>
      <c r="E445" s="28">
        <v>5</v>
      </c>
    </row>
    <row r="446" spans="1:5" ht="30" customHeight="1">
      <c r="A446" s="26" t="s">
        <v>440</v>
      </c>
      <c r="B446" s="27" t="s">
        <v>441</v>
      </c>
      <c r="C446" s="28">
        <v>0.6</v>
      </c>
      <c r="D446" s="28">
        <v>0</v>
      </c>
      <c r="E446" s="28">
        <v>0.6</v>
      </c>
    </row>
    <row r="447" spans="1:5" ht="30" customHeight="1">
      <c r="A447" s="26" t="s">
        <v>481</v>
      </c>
      <c r="B447" s="27" t="s">
        <v>482</v>
      </c>
      <c r="C447" s="28">
        <v>156.35</v>
      </c>
      <c r="D447" s="28">
        <v>0</v>
      </c>
      <c r="E447" s="28">
        <v>156.35</v>
      </c>
    </row>
    <row r="448" spans="1:5" ht="30" customHeight="1">
      <c r="A448" s="26"/>
      <c r="B448" s="27" t="s">
        <v>371</v>
      </c>
      <c r="C448" s="28">
        <v>156.35</v>
      </c>
      <c r="D448" s="28">
        <v>0</v>
      </c>
      <c r="E448" s="28">
        <v>156.35</v>
      </c>
    </row>
    <row r="449" spans="1:5" ht="30" customHeight="1">
      <c r="A449" s="26" t="s">
        <v>372</v>
      </c>
      <c r="B449" s="27" t="s">
        <v>373</v>
      </c>
      <c r="C449" s="28">
        <v>156.35</v>
      </c>
      <c r="D449" s="28">
        <v>0</v>
      </c>
      <c r="E449" s="28">
        <v>156.35</v>
      </c>
    </row>
    <row r="450" spans="1:5" ht="30" customHeight="1">
      <c r="A450" s="26" t="s">
        <v>374</v>
      </c>
      <c r="B450" s="27" t="s">
        <v>375</v>
      </c>
      <c r="C450" s="28">
        <v>2</v>
      </c>
      <c r="D450" s="28">
        <v>0</v>
      </c>
      <c r="E450" s="28">
        <v>2</v>
      </c>
    </row>
    <row r="451" spans="1:5" ht="30" customHeight="1">
      <c r="A451" s="26" t="s">
        <v>378</v>
      </c>
      <c r="B451" s="27" t="s">
        <v>379</v>
      </c>
      <c r="C451" s="28">
        <v>1</v>
      </c>
      <c r="D451" s="28">
        <v>0</v>
      </c>
      <c r="E451" s="28">
        <v>1</v>
      </c>
    </row>
    <row r="452" spans="1:5" ht="30" customHeight="1">
      <c r="A452" s="26" t="s">
        <v>380</v>
      </c>
      <c r="B452" s="27" t="s">
        <v>381</v>
      </c>
      <c r="C452" s="28">
        <v>0.3</v>
      </c>
      <c r="D452" s="28">
        <v>0</v>
      </c>
      <c r="E452" s="28">
        <v>0.3</v>
      </c>
    </row>
    <row r="453" spans="1:5" ht="30" customHeight="1">
      <c r="A453" s="26" t="s">
        <v>388</v>
      </c>
      <c r="B453" s="27" t="s">
        <v>389</v>
      </c>
      <c r="C453" s="28">
        <v>0</v>
      </c>
      <c r="D453" s="28">
        <v>0</v>
      </c>
      <c r="E453" s="28">
        <v>0</v>
      </c>
    </row>
    <row r="454" spans="1:5" ht="30" customHeight="1">
      <c r="A454" s="26" t="s">
        <v>390</v>
      </c>
      <c r="B454" s="27" t="s">
        <v>391</v>
      </c>
      <c r="C454" s="28">
        <v>0</v>
      </c>
      <c r="D454" s="28">
        <v>0</v>
      </c>
      <c r="E454" s="28">
        <v>0</v>
      </c>
    </row>
    <row r="455" spans="1:5" ht="30" customHeight="1">
      <c r="A455" s="26" t="s">
        <v>392</v>
      </c>
      <c r="B455" s="27" t="s">
        <v>393</v>
      </c>
      <c r="C455" s="28">
        <v>10</v>
      </c>
      <c r="D455" s="28">
        <v>0</v>
      </c>
      <c r="E455" s="28">
        <v>10</v>
      </c>
    </row>
    <row r="456" spans="1:5" ht="30" customHeight="1">
      <c r="A456" s="26" t="s">
        <v>394</v>
      </c>
      <c r="B456" s="27" t="s">
        <v>395</v>
      </c>
      <c r="C456" s="28">
        <v>15.16</v>
      </c>
      <c r="D456" s="28">
        <v>0</v>
      </c>
      <c r="E456" s="28">
        <v>15.16</v>
      </c>
    </row>
    <row r="457" spans="1:5" ht="30" customHeight="1">
      <c r="A457" s="26" t="s">
        <v>398</v>
      </c>
      <c r="B457" s="27" t="s">
        <v>399</v>
      </c>
      <c r="C457" s="28">
        <v>0.74</v>
      </c>
      <c r="D457" s="28">
        <v>0</v>
      </c>
      <c r="E457" s="28">
        <v>0.74</v>
      </c>
    </row>
    <row r="458" spans="1:5" ht="30" customHeight="1">
      <c r="A458" s="26" t="s">
        <v>400</v>
      </c>
      <c r="B458" s="27" t="s">
        <v>401</v>
      </c>
      <c r="C458" s="28">
        <v>0</v>
      </c>
      <c r="D458" s="28">
        <v>0</v>
      </c>
      <c r="E458" s="28">
        <v>0</v>
      </c>
    </row>
    <row r="459" spans="1:5" ht="30" customHeight="1">
      <c r="A459" s="26" t="s">
        <v>402</v>
      </c>
      <c r="B459" s="27" t="s">
        <v>403</v>
      </c>
      <c r="C459" s="28">
        <v>0</v>
      </c>
      <c r="D459" s="28">
        <v>0</v>
      </c>
      <c r="E459" s="28">
        <v>0</v>
      </c>
    </row>
    <row r="460" spans="1:5" ht="30" customHeight="1">
      <c r="A460" s="26" t="s">
        <v>406</v>
      </c>
      <c r="B460" s="27" t="s">
        <v>407</v>
      </c>
      <c r="C460" s="28">
        <v>0</v>
      </c>
      <c r="D460" s="28">
        <v>0</v>
      </c>
      <c r="E460" s="28">
        <v>0</v>
      </c>
    </row>
    <row r="461" spans="1:5" ht="30" customHeight="1">
      <c r="A461" s="26" t="s">
        <v>410</v>
      </c>
      <c r="B461" s="27" t="s">
        <v>411</v>
      </c>
      <c r="C461" s="28">
        <v>5</v>
      </c>
      <c r="D461" s="28">
        <v>0</v>
      </c>
      <c r="E461" s="28">
        <v>5</v>
      </c>
    </row>
    <row r="462" spans="1:5" ht="30" customHeight="1">
      <c r="A462" s="26" t="s">
        <v>416</v>
      </c>
      <c r="B462" s="27" t="s">
        <v>417</v>
      </c>
      <c r="C462" s="28">
        <v>7</v>
      </c>
      <c r="D462" s="28">
        <v>0</v>
      </c>
      <c r="E462" s="28">
        <v>7</v>
      </c>
    </row>
    <row r="463" spans="1:5" ht="30" customHeight="1">
      <c r="A463" s="26" t="s">
        <v>422</v>
      </c>
      <c r="B463" s="27" t="s">
        <v>423</v>
      </c>
      <c r="C463" s="28">
        <v>0</v>
      </c>
      <c r="D463" s="28">
        <v>0</v>
      </c>
      <c r="E463" s="28">
        <v>0</v>
      </c>
    </row>
    <row r="464" spans="1:5" ht="30" customHeight="1">
      <c r="A464" s="26" t="s">
        <v>428</v>
      </c>
      <c r="B464" s="27" t="s">
        <v>429</v>
      </c>
      <c r="C464" s="28">
        <v>65</v>
      </c>
      <c r="D464" s="28">
        <v>0</v>
      </c>
      <c r="E464" s="28">
        <v>65</v>
      </c>
    </row>
    <row r="465" spans="1:5" ht="30" customHeight="1">
      <c r="A465" s="26" t="s">
        <v>430</v>
      </c>
      <c r="B465" s="27" t="s">
        <v>431</v>
      </c>
      <c r="C465" s="28">
        <v>16</v>
      </c>
      <c r="D465" s="28">
        <v>0</v>
      </c>
      <c r="E465" s="28">
        <v>16</v>
      </c>
    </row>
    <row r="466" spans="1:5" ht="30" customHeight="1">
      <c r="A466" s="26" t="s">
        <v>432</v>
      </c>
      <c r="B466" s="27" t="s">
        <v>433</v>
      </c>
      <c r="C466" s="28">
        <v>25</v>
      </c>
      <c r="D466" s="28">
        <v>0</v>
      </c>
      <c r="E466" s="28">
        <v>25</v>
      </c>
    </row>
    <row r="467" spans="1:5" ht="30" customHeight="1">
      <c r="A467" s="26" t="s">
        <v>438</v>
      </c>
      <c r="B467" s="27" t="s">
        <v>439</v>
      </c>
      <c r="C467" s="28">
        <v>9.15</v>
      </c>
      <c r="D467" s="28">
        <v>0</v>
      </c>
      <c r="E467" s="28">
        <v>9.15</v>
      </c>
    </row>
    <row r="468" spans="1:5" ht="30" customHeight="1">
      <c r="A468" s="26" t="s">
        <v>440</v>
      </c>
      <c r="B468" s="27" t="s">
        <v>441</v>
      </c>
      <c r="C468" s="28">
        <v>0</v>
      </c>
      <c r="D468" s="28">
        <v>0</v>
      </c>
      <c r="E468" s="28">
        <v>0</v>
      </c>
    </row>
    <row r="469" spans="1:5" ht="30" customHeight="1">
      <c r="A469" s="26" t="s">
        <v>483</v>
      </c>
      <c r="B469" s="27" t="s">
        <v>484</v>
      </c>
      <c r="C469" s="28">
        <v>26.81</v>
      </c>
      <c r="D469" s="28">
        <v>0</v>
      </c>
      <c r="E469" s="28">
        <v>26.81</v>
      </c>
    </row>
    <row r="470" spans="1:5" ht="30" customHeight="1">
      <c r="A470" s="26"/>
      <c r="B470" s="27" t="s">
        <v>371</v>
      </c>
      <c r="C470" s="28">
        <v>26.81</v>
      </c>
      <c r="D470" s="28">
        <v>0</v>
      </c>
      <c r="E470" s="28">
        <v>26.81</v>
      </c>
    </row>
    <row r="471" spans="1:5" ht="30" customHeight="1">
      <c r="A471" s="26" t="s">
        <v>372</v>
      </c>
      <c r="B471" s="27" t="s">
        <v>373</v>
      </c>
      <c r="C471" s="28">
        <v>26.81</v>
      </c>
      <c r="D471" s="28">
        <v>0</v>
      </c>
      <c r="E471" s="28">
        <v>26.81</v>
      </c>
    </row>
    <row r="472" spans="1:5" ht="30" customHeight="1">
      <c r="A472" s="26" t="s">
        <v>414</v>
      </c>
      <c r="B472" s="27" t="s">
        <v>415</v>
      </c>
      <c r="C472" s="28">
        <v>2</v>
      </c>
      <c r="D472" s="28">
        <v>0</v>
      </c>
      <c r="E472" s="28">
        <v>2</v>
      </c>
    </row>
    <row r="473" spans="1:5" ht="30" customHeight="1">
      <c r="A473" s="26" t="s">
        <v>430</v>
      </c>
      <c r="B473" s="27" t="s">
        <v>431</v>
      </c>
      <c r="C473" s="28">
        <v>20</v>
      </c>
      <c r="D473" s="28">
        <v>0</v>
      </c>
      <c r="E473" s="28">
        <v>20</v>
      </c>
    </row>
    <row r="474" spans="1:5" ht="30" customHeight="1">
      <c r="A474" s="26" t="s">
        <v>440</v>
      </c>
      <c r="B474" s="27" t="s">
        <v>441</v>
      </c>
      <c r="C474" s="28">
        <v>4.8099999999999996</v>
      </c>
      <c r="D474" s="28">
        <v>0</v>
      </c>
      <c r="E474" s="28">
        <v>4.8099999999999996</v>
      </c>
    </row>
    <row r="475" spans="1:5" ht="30" customHeight="1">
      <c r="A475" s="26" t="s">
        <v>485</v>
      </c>
      <c r="B475" s="27" t="s">
        <v>486</v>
      </c>
      <c r="C475" s="28">
        <v>2.48</v>
      </c>
      <c r="D475" s="28">
        <v>0</v>
      </c>
      <c r="E475" s="28">
        <v>2.48</v>
      </c>
    </row>
    <row r="476" spans="1:5" ht="30" customHeight="1">
      <c r="A476" s="26"/>
      <c r="B476" s="27" t="s">
        <v>371</v>
      </c>
      <c r="C476" s="28">
        <v>2.48</v>
      </c>
      <c r="D476" s="28">
        <v>0</v>
      </c>
      <c r="E476" s="28">
        <v>2.48</v>
      </c>
    </row>
    <row r="477" spans="1:5" ht="30" customHeight="1">
      <c r="A477" s="26" t="s">
        <v>372</v>
      </c>
      <c r="B477" s="27" t="s">
        <v>373</v>
      </c>
      <c r="C477" s="28">
        <v>2.48</v>
      </c>
      <c r="D477" s="28">
        <v>0</v>
      </c>
      <c r="E477" s="28">
        <v>2.48</v>
      </c>
    </row>
    <row r="478" spans="1:5" ht="30" customHeight="1">
      <c r="A478" s="26" t="s">
        <v>374</v>
      </c>
      <c r="B478" s="27" t="s">
        <v>375</v>
      </c>
      <c r="C478" s="28">
        <v>1</v>
      </c>
      <c r="D478" s="28">
        <v>0</v>
      </c>
      <c r="E478" s="28">
        <v>1</v>
      </c>
    </row>
    <row r="479" spans="1:5" ht="30" customHeight="1">
      <c r="A479" s="26" t="s">
        <v>380</v>
      </c>
      <c r="B479" s="27" t="s">
        <v>381</v>
      </c>
      <c r="C479" s="28">
        <v>0.88</v>
      </c>
      <c r="D479" s="28">
        <v>0</v>
      </c>
      <c r="E479" s="28">
        <v>0.88</v>
      </c>
    </row>
    <row r="480" spans="1:5" ht="30" customHeight="1">
      <c r="A480" s="26" t="s">
        <v>386</v>
      </c>
      <c r="B480" s="27" t="s">
        <v>387</v>
      </c>
      <c r="C480" s="28">
        <v>0.6</v>
      </c>
      <c r="D480" s="28">
        <v>0</v>
      </c>
      <c r="E480" s="28">
        <v>0.6</v>
      </c>
    </row>
    <row r="481" spans="1:5" ht="30" customHeight="1">
      <c r="A481" s="26" t="s">
        <v>487</v>
      </c>
      <c r="B481" s="27" t="s">
        <v>488</v>
      </c>
      <c r="C481" s="28">
        <v>53.77</v>
      </c>
      <c r="D481" s="28">
        <v>0</v>
      </c>
      <c r="E481" s="28">
        <v>53.77</v>
      </c>
    </row>
    <row r="482" spans="1:5" ht="30" customHeight="1">
      <c r="A482" s="26"/>
      <c r="B482" s="27" t="s">
        <v>371</v>
      </c>
      <c r="C482" s="28">
        <v>53.77</v>
      </c>
      <c r="D482" s="28">
        <v>0</v>
      </c>
      <c r="E482" s="28">
        <v>53.77</v>
      </c>
    </row>
    <row r="483" spans="1:5" ht="30" customHeight="1">
      <c r="A483" s="26" t="s">
        <v>372</v>
      </c>
      <c r="B483" s="27" t="s">
        <v>373</v>
      </c>
      <c r="C483" s="28">
        <v>53.77</v>
      </c>
      <c r="D483" s="28">
        <v>0</v>
      </c>
      <c r="E483" s="28">
        <v>53.77</v>
      </c>
    </row>
    <row r="484" spans="1:5" ht="30" customHeight="1">
      <c r="A484" s="26" t="s">
        <v>374</v>
      </c>
      <c r="B484" s="27" t="s">
        <v>375</v>
      </c>
      <c r="C484" s="28">
        <v>4.3</v>
      </c>
      <c r="D484" s="28">
        <v>0</v>
      </c>
      <c r="E484" s="28">
        <v>4.3</v>
      </c>
    </row>
    <row r="485" spans="1:5" ht="30" customHeight="1">
      <c r="A485" s="26" t="s">
        <v>376</v>
      </c>
      <c r="B485" s="27" t="s">
        <v>377</v>
      </c>
      <c r="C485" s="28">
        <v>0.51</v>
      </c>
      <c r="D485" s="28">
        <v>0</v>
      </c>
      <c r="E485" s="28">
        <v>0.51</v>
      </c>
    </row>
    <row r="486" spans="1:5" ht="30" customHeight="1">
      <c r="A486" s="26" t="s">
        <v>378</v>
      </c>
      <c r="B486" s="27" t="s">
        <v>379</v>
      </c>
      <c r="C486" s="28">
        <v>5.54</v>
      </c>
      <c r="D486" s="28">
        <v>0</v>
      </c>
      <c r="E486" s="28">
        <v>5.54</v>
      </c>
    </row>
    <row r="487" spans="1:5" ht="30" customHeight="1">
      <c r="A487" s="26" t="s">
        <v>380</v>
      </c>
      <c r="B487" s="27" t="s">
        <v>381</v>
      </c>
      <c r="C487" s="28">
        <v>1.62</v>
      </c>
      <c r="D487" s="28">
        <v>0</v>
      </c>
      <c r="E487" s="28">
        <v>1.62</v>
      </c>
    </row>
    <row r="488" spans="1:5" ht="30" customHeight="1">
      <c r="A488" s="26" t="s">
        <v>382</v>
      </c>
      <c r="B488" s="27" t="s">
        <v>383</v>
      </c>
      <c r="C488" s="28">
        <v>0.46</v>
      </c>
      <c r="D488" s="28">
        <v>0</v>
      </c>
      <c r="E488" s="28">
        <v>0.46</v>
      </c>
    </row>
    <row r="489" spans="1:5" ht="30" customHeight="1">
      <c r="A489" s="26" t="s">
        <v>384</v>
      </c>
      <c r="B489" s="27" t="s">
        <v>385</v>
      </c>
      <c r="C489" s="28">
        <v>0.44</v>
      </c>
      <c r="D489" s="28">
        <v>0</v>
      </c>
      <c r="E489" s="28">
        <v>0.44</v>
      </c>
    </row>
    <row r="490" spans="1:5" ht="30" customHeight="1">
      <c r="A490" s="26" t="s">
        <v>386</v>
      </c>
      <c r="B490" s="27" t="s">
        <v>387</v>
      </c>
      <c r="C490" s="28">
        <v>0.61</v>
      </c>
      <c r="D490" s="28">
        <v>0</v>
      </c>
      <c r="E490" s="28">
        <v>0.61</v>
      </c>
    </row>
    <row r="491" spans="1:5" ht="30" customHeight="1">
      <c r="A491" s="26" t="s">
        <v>388</v>
      </c>
      <c r="B491" s="27" t="s">
        <v>389</v>
      </c>
      <c r="C491" s="28">
        <v>0.82</v>
      </c>
      <c r="D491" s="28">
        <v>0</v>
      </c>
      <c r="E491" s="28">
        <v>0.82</v>
      </c>
    </row>
    <row r="492" spans="1:5" ht="30" customHeight="1">
      <c r="A492" s="26" t="s">
        <v>390</v>
      </c>
      <c r="B492" s="27" t="s">
        <v>391</v>
      </c>
      <c r="C492" s="28">
        <v>2</v>
      </c>
      <c r="D492" s="28">
        <v>0</v>
      </c>
      <c r="E492" s="28">
        <v>2</v>
      </c>
    </row>
    <row r="493" spans="1:5" ht="30" customHeight="1">
      <c r="A493" s="26" t="s">
        <v>392</v>
      </c>
      <c r="B493" s="27" t="s">
        <v>393</v>
      </c>
      <c r="C493" s="28">
        <v>0.97</v>
      </c>
      <c r="D493" s="28">
        <v>0</v>
      </c>
      <c r="E493" s="28">
        <v>0.97</v>
      </c>
    </row>
    <row r="494" spans="1:5" ht="30" customHeight="1">
      <c r="A494" s="26" t="s">
        <v>410</v>
      </c>
      <c r="B494" s="27" t="s">
        <v>411</v>
      </c>
      <c r="C494" s="28">
        <v>8</v>
      </c>
      <c r="D494" s="28">
        <v>0</v>
      </c>
      <c r="E494" s="28">
        <v>8</v>
      </c>
    </row>
    <row r="495" spans="1:5" ht="30" customHeight="1">
      <c r="A495" s="26" t="s">
        <v>414</v>
      </c>
      <c r="B495" s="27" t="s">
        <v>415</v>
      </c>
      <c r="C495" s="28">
        <v>5</v>
      </c>
      <c r="D495" s="28">
        <v>0</v>
      </c>
      <c r="E495" s="28">
        <v>5</v>
      </c>
    </row>
    <row r="496" spans="1:5" ht="30" customHeight="1">
      <c r="A496" s="26" t="s">
        <v>428</v>
      </c>
      <c r="B496" s="27" t="s">
        <v>429</v>
      </c>
      <c r="C496" s="28">
        <v>12</v>
      </c>
      <c r="D496" s="28">
        <v>0</v>
      </c>
      <c r="E496" s="28">
        <v>12</v>
      </c>
    </row>
    <row r="497" spans="1:5" ht="30" customHeight="1">
      <c r="A497" s="26" t="s">
        <v>432</v>
      </c>
      <c r="B497" s="27" t="s">
        <v>433</v>
      </c>
      <c r="C497" s="28">
        <v>10</v>
      </c>
      <c r="D497" s="28">
        <v>0</v>
      </c>
      <c r="E497" s="28">
        <v>10</v>
      </c>
    </row>
    <row r="498" spans="1:5" ht="30" customHeight="1">
      <c r="A498" s="26" t="s">
        <v>438</v>
      </c>
      <c r="B498" s="27" t="s">
        <v>439</v>
      </c>
      <c r="C498" s="28">
        <v>0</v>
      </c>
      <c r="D498" s="28">
        <v>0</v>
      </c>
      <c r="E498" s="28">
        <v>0</v>
      </c>
    </row>
    <row r="499" spans="1:5" ht="30" customHeight="1">
      <c r="A499" s="26" t="s">
        <v>440</v>
      </c>
      <c r="B499" s="27" t="s">
        <v>441</v>
      </c>
      <c r="C499" s="28">
        <v>1.5</v>
      </c>
      <c r="D499" s="28">
        <v>0</v>
      </c>
      <c r="E499" s="28">
        <v>1.5</v>
      </c>
    </row>
    <row r="500" spans="1:5" ht="30" customHeight="1">
      <c r="A500" s="26" t="s">
        <v>489</v>
      </c>
      <c r="B500" s="27" t="s">
        <v>490</v>
      </c>
      <c r="C500" s="28">
        <v>8.32</v>
      </c>
      <c r="D500" s="28">
        <v>0</v>
      </c>
      <c r="E500" s="28">
        <v>8.32</v>
      </c>
    </row>
    <row r="501" spans="1:5" ht="30" customHeight="1">
      <c r="A501" s="26"/>
      <c r="B501" s="27" t="s">
        <v>371</v>
      </c>
      <c r="C501" s="28">
        <v>8.32</v>
      </c>
      <c r="D501" s="28">
        <v>0</v>
      </c>
      <c r="E501" s="28">
        <v>8.32</v>
      </c>
    </row>
    <row r="502" spans="1:5" ht="30" customHeight="1">
      <c r="A502" s="26" t="s">
        <v>372</v>
      </c>
      <c r="B502" s="27" t="s">
        <v>373</v>
      </c>
      <c r="C502" s="28">
        <v>8.32</v>
      </c>
      <c r="D502" s="28">
        <v>0</v>
      </c>
      <c r="E502" s="28">
        <v>8.32</v>
      </c>
    </row>
    <row r="503" spans="1:5" ht="30" customHeight="1">
      <c r="A503" s="26" t="s">
        <v>374</v>
      </c>
      <c r="B503" s="27" t="s">
        <v>375</v>
      </c>
      <c r="C503" s="28">
        <v>1</v>
      </c>
      <c r="D503" s="28">
        <v>0</v>
      </c>
      <c r="E503" s="28">
        <v>1</v>
      </c>
    </row>
    <row r="504" spans="1:5" ht="30" customHeight="1">
      <c r="A504" s="26" t="s">
        <v>380</v>
      </c>
      <c r="B504" s="27" t="s">
        <v>381</v>
      </c>
      <c r="C504" s="28">
        <v>0.12</v>
      </c>
      <c r="D504" s="28">
        <v>0</v>
      </c>
      <c r="E504" s="28">
        <v>0.12</v>
      </c>
    </row>
    <row r="505" spans="1:5" ht="30" customHeight="1">
      <c r="A505" s="26" t="s">
        <v>386</v>
      </c>
      <c r="B505" s="27" t="s">
        <v>387</v>
      </c>
      <c r="C505" s="28">
        <v>0.6</v>
      </c>
      <c r="D505" s="28">
        <v>0</v>
      </c>
      <c r="E505" s="28">
        <v>0.6</v>
      </c>
    </row>
    <row r="506" spans="1:5" ht="30" customHeight="1">
      <c r="A506" s="26" t="s">
        <v>388</v>
      </c>
      <c r="B506" s="27" t="s">
        <v>389</v>
      </c>
      <c r="C506" s="28">
        <v>0.2</v>
      </c>
      <c r="D506" s="28">
        <v>0</v>
      </c>
      <c r="E506" s="28">
        <v>0.2</v>
      </c>
    </row>
    <row r="507" spans="1:5" ht="30" customHeight="1">
      <c r="A507" s="26" t="s">
        <v>390</v>
      </c>
      <c r="B507" s="27" t="s">
        <v>391</v>
      </c>
      <c r="C507" s="28">
        <v>0</v>
      </c>
      <c r="D507" s="28">
        <v>0</v>
      </c>
      <c r="E507" s="28">
        <v>0</v>
      </c>
    </row>
    <row r="508" spans="1:5" ht="30" customHeight="1">
      <c r="A508" s="26" t="s">
        <v>392</v>
      </c>
      <c r="B508" s="27" t="s">
        <v>393</v>
      </c>
      <c r="C508" s="28">
        <v>1</v>
      </c>
      <c r="D508" s="28">
        <v>0</v>
      </c>
      <c r="E508" s="28">
        <v>1</v>
      </c>
    </row>
    <row r="509" spans="1:5" ht="30" customHeight="1">
      <c r="A509" s="26" t="s">
        <v>396</v>
      </c>
      <c r="B509" s="27" t="s">
        <v>397</v>
      </c>
      <c r="C509" s="28">
        <v>0.4</v>
      </c>
      <c r="D509" s="28">
        <v>0</v>
      </c>
      <c r="E509" s="28">
        <v>0.4</v>
      </c>
    </row>
    <row r="510" spans="1:5" ht="30" customHeight="1">
      <c r="A510" s="26" t="s">
        <v>428</v>
      </c>
      <c r="B510" s="27" t="s">
        <v>429</v>
      </c>
      <c r="C510" s="28">
        <v>2</v>
      </c>
      <c r="D510" s="28">
        <v>0</v>
      </c>
      <c r="E510" s="28">
        <v>2</v>
      </c>
    </row>
    <row r="511" spans="1:5" ht="30" customHeight="1">
      <c r="A511" s="26" t="s">
        <v>432</v>
      </c>
      <c r="B511" s="27" t="s">
        <v>433</v>
      </c>
      <c r="C511" s="28">
        <v>3</v>
      </c>
      <c r="D511" s="28">
        <v>0</v>
      </c>
      <c r="E511" s="28">
        <v>3</v>
      </c>
    </row>
    <row r="512" spans="1:5" ht="30" customHeight="1">
      <c r="A512" s="26" t="s">
        <v>491</v>
      </c>
      <c r="B512" s="27" t="s">
        <v>492</v>
      </c>
      <c r="C512" s="28">
        <v>25</v>
      </c>
      <c r="D512" s="28">
        <v>0</v>
      </c>
      <c r="E512" s="28">
        <v>25</v>
      </c>
    </row>
    <row r="513" spans="1:5" ht="30" customHeight="1">
      <c r="A513" s="26"/>
      <c r="B513" s="27" t="s">
        <v>371</v>
      </c>
      <c r="C513" s="28">
        <v>25</v>
      </c>
      <c r="D513" s="28">
        <v>0</v>
      </c>
      <c r="E513" s="28">
        <v>25</v>
      </c>
    </row>
    <row r="514" spans="1:5" ht="30" customHeight="1">
      <c r="A514" s="26" t="s">
        <v>372</v>
      </c>
      <c r="B514" s="27" t="s">
        <v>373</v>
      </c>
      <c r="C514" s="28">
        <v>25</v>
      </c>
      <c r="D514" s="28">
        <v>0</v>
      </c>
      <c r="E514" s="28">
        <v>25</v>
      </c>
    </row>
    <row r="515" spans="1:5" ht="30" customHeight="1">
      <c r="A515" s="26" t="s">
        <v>374</v>
      </c>
      <c r="B515" s="27" t="s">
        <v>375</v>
      </c>
      <c r="C515" s="28">
        <v>0</v>
      </c>
      <c r="D515" s="28">
        <v>0</v>
      </c>
      <c r="E515" s="28">
        <v>0</v>
      </c>
    </row>
    <row r="516" spans="1:5" ht="30" customHeight="1">
      <c r="A516" s="26" t="s">
        <v>392</v>
      </c>
      <c r="B516" s="27" t="s">
        <v>393</v>
      </c>
      <c r="C516" s="28">
        <v>10</v>
      </c>
      <c r="D516" s="28">
        <v>0</v>
      </c>
      <c r="E516" s="28">
        <v>10</v>
      </c>
    </row>
    <row r="517" spans="1:5" ht="30" customHeight="1">
      <c r="A517" s="26" t="s">
        <v>432</v>
      </c>
      <c r="B517" s="27" t="s">
        <v>433</v>
      </c>
      <c r="C517" s="28">
        <v>15</v>
      </c>
      <c r="D517" s="28">
        <v>0</v>
      </c>
      <c r="E517" s="28">
        <v>15</v>
      </c>
    </row>
    <row r="518" spans="1:5" ht="30" customHeight="1">
      <c r="A518" s="26" t="s">
        <v>434</v>
      </c>
      <c r="B518" s="27" t="s">
        <v>435</v>
      </c>
      <c r="C518" s="28">
        <v>0</v>
      </c>
      <c r="D518" s="28">
        <v>0</v>
      </c>
      <c r="E518" s="28">
        <v>0</v>
      </c>
    </row>
    <row r="519" spans="1:5" ht="30" customHeight="1">
      <c r="A519" s="26" t="s">
        <v>493</v>
      </c>
      <c r="B519" s="27" t="s">
        <v>494</v>
      </c>
      <c r="C519" s="28">
        <v>0.21</v>
      </c>
      <c r="D519" s="28">
        <v>0</v>
      </c>
      <c r="E519" s="28">
        <v>0.21</v>
      </c>
    </row>
    <row r="520" spans="1:5" ht="30" customHeight="1">
      <c r="A520" s="26"/>
      <c r="B520" s="27" t="s">
        <v>371</v>
      </c>
      <c r="C520" s="28">
        <v>0.21</v>
      </c>
      <c r="D520" s="28">
        <v>0</v>
      </c>
      <c r="E520" s="28">
        <v>0.21</v>
      </c>
    </row>
    <row r="521" spans="1:5" ht="30" customHeight="1">
      <c r="A521" s="26" t="s">
        <v>372</v>
      </c>
      <c r="B521" s="27" t="s">
        <v>373</v>
      </c>
      <c r="C521" s="28">
        <v>0.21</v>
      </c>
      <c r="D521" s="28">
        <v>0</v>
      </c>
      <c r="E521" s="28">
        <v>0.21</v>
      </c>
    </row>
    <row r="522" spans="1:5" ht="30" customHeight="1">
      <c r="A522" s="26" t="s">
        <v>430</v>
      </c>
      <c r="B522" s="27" t="s">
        <v>431</v>
      </c>
      <c r="C522" s="28">
        <v>0.21</v>
      </c>
      <c r="D522" s="28">
        <v>0</v>
      </c>
      <c r="E522" s="28">
        <v>0.21</v>
      </c>
    </row>
    <row r="523" spans="1:5" ht="30" customHeight="1">
      <c r="A523" s="26" t="s">
        <v>495</v>
      </c>
      <c r="B523" s="27" t="s">
        <v>496</v>
      </c>
      <c r="C523" s="28">
        <v>353.16</v>
      </c>
      <c r="D523" s="28">
        <v>0</v>
      </c>
      <c r="E523" s="28">
        <v>353.16</v>
      </c>
    </row>
    <row r="524" spans="1:5" ht="30" customHeight="1">
      <c r="A524" s="26"/>
      <c r="B524" s="27" t="s">
        <v>371</v>
      </c>
      <c r="C524" s="28">
        <v>353.16</v>
      </c>
      <c r="D524" s="28">
        <v>0</v>
      </c>
      <c r="E524" s="28">
        <v>353.16</v>
      </c>
    </row>
    <row r="525" spans="1:5" ht="30" customHeight="1">
      <c r="A525" s="26" t="s">
        <v>372</v>
      </c>
      <c r="B525" s="27" t="s">
        <v>373</v>
      </c>
      <c r="C525" s="28">
        <v>353.16</v>
      </c>
      <c r="D525" s="28">
        <v>0</v>
      </c>
      <c r="E525" s="28">
        <v>353.16</v>
      </c>
    </row>
    <row r="526" spans="1:5" ht="30" customHeight="1">
      <c r="A526" s="26" t="s">
        <v>374</v>
      </c>
      <c r="B526" s="27" t="s">
        <v>375</v>
      </c>
      <c r="C526" s="28">
        <v>3</v>
      </c>
      <c r="D526" s="28">
        <v>0</v>
      </c>
      <c r="E526" s="28">
        <v>3</v>
      </c>
    </row>
    <row r="527" spans="1:5" ht="30" customHeight="1">
      <c r="A527" s="26" t="s">
        <v>388</v>
      </c>
      <c r="B527" s="27" t="s">
        <v>389</v>
      </c>
      <c r="C527" s="28">
        <v>0.2</v>
      </c>
      <c r="D527" s="28">
        <v>0</v>
      </c>
      <c r="E527" s="28">
        <v>0.2</v>
      </c>
    </row>
    <row r="528" spans="1:5" ht="30" customHeight="1">
      <c r="A528" s="26" t="s">
        <v>390</v>
      </c>
      <c r="B528" s="27" t="s">
        <v>391</v>
      </c>
      <c r="C528" s="28">
        <v>0</v>
      </c>
      <c r="D528" s="28">
        <v>0</v>
      </c>
      <c r="E528" s="28">
        <v>0</v>
      </c>
    </row>
    <row r="529" spans="1:5" ht="30" customHeight="1">
      <c r="A529" s="26" t="s">
        <v>392</v>
      </c>
      <c r="B529" s="27" t="s">
        <v>393</v>
      </c>
      <c r="C529" s="28">
        <v>0</v>
      </c>
      <c r="D529" s="28">
        <v>0</v>
      </c>
      <c r="E529" s="28">
        <v>0</v>
      </c>
    </row>
    <row r="530" spans="1:5" ht="30" customHeight="1">
      <c r="A530" s="26" t="s">
        <v>394</v>
      </c>
      <c r="B530" s="27" t="s">
        <v>395</v>
      </c>
      <c r="C530" s="28">
        <v>0</v>
      </c>
      <c r="D530" s="28">
        <v>0</v>
      </c>
      <c r="E530" s="28">
        <v>0</v>
      </c>
    </row>
    <row r="531" spans="1:5" ht="30" customHeight="1">
      <c r="A531" s="26" t="s">
        <v>396</v>
      </c>
      <c r="B531" s="27" t="s">
        <v>397</v>
      </c>
      <c r="C531" s="28">
        <v>0</v>
      </c>
      <c r="D531" s="28">
        <v>0</v>
      </c>
      <c r="E531" s="28">
        <v>0</v>
      </c>
    </row>
    <row r="532" spans="1:5" ht="30" customHeight="1">
      <c r="A532" s="26" t="s">
        <v>398</v>
      </c>
      <c r="B532" s="27" t="s">
        <v>399</v>
      </c>
      <c r="C532" s="28">
        <v>10</v>
      </c>
      <c r="D532" s="28">
        <v>0</v>
      </c>
      <c r="E532" s="28">
        <v>10</v>
      </c>
    </row>
    <row r="533" spans="1:5" ht="30" customHeight="1">
      <c r="A533" s="26" t="s">
        <v>400</v>
      </c>
      <c r="B533" s="27" t="s">
        <v>401</v>
      </c>
      <c r="C533" s="28">
        <v>0</v>
      </c>
      <c r="D533" s="28">
        <v>0</v>
      </c>
      <c r="E533" s="28">
        <v>0</v>
      </c>
    </row>
    <row r="534" spans="1:5" ht="30" customHeight="1">
      <c r="A534" s="26" t="s">
        <v>402</v>
      </c>
      <c r="B534" s="27" t="s">
        <v>403</v>
      </c>
      <c r="C534" s="28">
        <v>0</v>
      </c>
      <c r="D534" s="28">
        <v>0</v>
      </c>
      <c r="E534" s="28">
        <v>0</v>
      </c>
    </row>
    <row r="535" spans="1:5" ht="30" customHeight="1">
      <c r="A535" s="26" t="s">
        <v>404</v>
      </c>
      <c r="B535" s="27" t="s">
        <v>405</v>
      </c>
      <c r="C535" s="28">
        <v>0</v>
      </c>
      <c r="D535" s="28">
        <v>0</v>
      </c>
      <c r="E535" s="28">
        <v>0</v>
      </c>
    </row>
    <row r="536" spans="1:5" ht="30" customHeight="1">
      <c r="A536" s="26" t="s">
        <v>406</v>
      </c>
      <c r="B536" s="27" t="s">
        <v>407</v>
      </c>
      <c r="C536" s="28">
        <v>0</v>
      </c>
      <c r="D536" s="28">
        <v>0</v>
      </c>
      <c r="E536" s="28">
        <v>0</v>
      </c>
    </row>
    <row r="537" spans="1:5" ht="30" customHeight="1">
      <c r="A537" s="26" t="s">
        <v>408</v>
      </c>
      <c r="B537" s="27" t="s">
        <v>409</v>
      </c>
      <c r="C537" s="28">
        <v>0</v>
      </c>
      <c r="D537" s="28">
        <v>0</v>
      </c>
      <c r="E537" s="28">
        <v>0</v>
      </c>
    </row>
    <row r="538" spans="1:5" ht="30" customHeight="1">
      <c r="A538" s="26" t="s">
        <v>410</v>
      </c>
      <c r="B538" s="27" t="s">
        <v>411</v>
      </c>
      <c r="C538" s="28">
        <v>2.2999999999999998</v>
      </c>
      <c r="D538" s="28">
        <v>0</v>
      </c>
      <c r="E538" s="28">
        <v>2.2999999999999998</v>
      </c>
    </row>
    <row r="539" spans="1:5" ht="30" customHeight="1">
      <c r="A539" s="26" t="s">
        <v>412</v>
      </c>
      <c r="B539" s="27" t="s">
        <v>413</v>
      </c>
      <c r="C539" s="28">
        <v>0</v>
      </c>
      <c r="D539" s="28">
        <v>0</v>
      </c>
      <c r="E539" s="28">
        <v>0</v>
      </c>
    </row>
    <row r="540" spans="1:5" ht="30" customHeight="1">
      <c r="A540" s="26" t="s">
        <v>414</v>
      </c>
      <c r="B540" s="27" t="s">
        <v>415</v>
      </c>
      <c r="C540" s="28">
        <v>15</v>
      </c>
      <c r="D540" s="28">
        <v>0</v>
      </c>
      <c r="E540" s="28">
        <v>15</v>
      </c>
    </row>
    <row r="541" spans="1:5" ht="30" customHeight="1">
      <c r="A541" s="26" t="s">
        <v>416</v>
      </c>
      <c r="B541" s="27" t="s">
        <v>417</v>
      </c>
      <c r="C541" s="28">
        <v>0</v>
      </c>
      <c r="D541" s="28">
        <v>0</v>
      </c>
      <c r="E541" s="28">
        <v>0</v>
      </c>
    </row>
    <row r="542" spans="1:5" ht="30" customHeight="1">
      <c r="A542" s="26" t="s">
        <v>418</v>
      </c>
      <c r="B542" s="27" t="s">
        <v>419</v>
      </c>
      <c r="C542" s="28">
        <v>0</v>
      </c>
      <c r="D542" s="28">
        <v>0</v>
      </c>
      <c r="E542" s="28">
        <v>0</v>
      </c>
    </row>
    <row r="543" spans="1:5" ht="30" customHeight="1">
      <c r="A543" s="26" t="s">
        <v>420</v>
      </c>
      <c r="B543" s="27" t="s">
        <v>421</v>
      </c>
      <c r="C543" s="28">
        <v>7.66</v>
      </c>
      <c r="D543" s="28">
        <v>0</v>
      </c>
      <c r="E543" s="28">
        <v>7.66</v>
      </c>
    </row>
    <row r="544" spans="1:5" ht="30" customHeight="1">
      <c r="A544" s="26" t="s">
        <v>422</v>
      </c>
      <c r="B544" s="27" t="s">
        <v>423</v>
      </c>
      <c r="C544" s="28">
        <v>0</v>
      </c>
      <c r="D544" s="28">
        <v>0</v>
      </c>
      <c r="E544" s="28">
        <v>0</v>
      </c>
    </row>
    <row r="545" spans="1:5" ht="30" customHeight="1">
      <c r="A545" s="26" t="s">
        <v>424</v>
      </c>
      <c r="B545" s="27" t="s">
        <v>425</v>
      </c>
      <c r="C545" s="28">
        <v>0</v>
      </c>
      <c r="D545" s="28">
        <v>0</v>
      </c>
      <c r="E545" s="28">
        <v>0</v>
      </c>
    </row>
    <row r="546" spans="1:5" ht="30" customHeight="1">
      <c r="A546" s="26" t="s">
        <v>428</v>
      </c>
      <c r="B546" s="27" t="s">
        <v>429</v>
      </c>
      <c r="C546" s="28">
        <v>132.24</v>
      </c>
      <c r="D546" s="28">
        <v>0</v>
      </c>
      <c r="E546" s="28">
        <v>132.24</v>
      </c>
    </row>
    <row r="547" spans="1:5" ht="30" customHeight="1">
      <c r="A547" s="26" t="s">
        <v>430</v>
      </c>
      <c r="B547" s="27" t="s">
        <v>431</v>
      </c>
      <c r="C547" s="28">
        <v>67.760000000000005</v>
      </c>
      <c r="D547" s="28">
        <v>0</v>
      </c>
      <c r="E547" s="28">
        <v>67.760000000000005</v>
      </c>
    </row>
    <row r="548" spans="1:5" ht="30" customHeight="1">
      <c r="A548" s="26" t="s">
        <v>432</v>
      </c>
      <c r="B548" s="27" t="s">
        <v>433</v>
      </c>
      <c r="C548" s="28">
        <v>115</v>
      </c>
      <c r="D548" s="28">
        <v>0</v>
      </c>
      <c r="E548" s="28">
        <v>115</v>
      </c>
    </row>
    <row r="549" spans="1:5" ht="30" customHeight="1">
      <c r="A549" s="26" t="s">
        <v>434</v>
      </c>
      <c r="B549" s="27" t="s">
        <v>435</v>
      </c>
      <c r="C549" s="28">
        <v>0</v>
      </c>
      <c r="D549" s="28">
        <v>0</v>
      </c>
      <c r="E549" s="28">
        <v>0</v>
      </c>
    </row>
    <row r="550" spans="1:5" ht="30" customHeight="1">
      <c r="A550" s="26" t="s">
        <v>436</v>
      </c>
      <c r="B550" s="27" t="s">
        <v>437</v>
      </c>
      <c r="C550" s="28">
        <v>0</v>
      </c>
      <c r="D550" s="28">
        <v>0</v>
      </c>
      <c r="E550" s="28">
        <v>0</v>
      </c>
    </row>
    <row r="551" spans="1:5" ht="30" customHeight="1">
      <c r="A551" s="26" t="s">
        <v>438</v>
      </c>
      <c r="B551" s="27" t="s">
        <v>439</v>
      </c>
      <c r="C551" s="28">
        <v>0</v>
      </c>
      <c r="D551" s="28">
        <v>0</v>
      </c>
      <c r="E551" s="28">
        <v>0</v>
      </c>
    </row>
    <row r="552" spans="1:5" ht="30" customHeight="1">
      <c r="A552" s="26" t="s">
        <v>440</v>
      </c>
      <c r="B552" s="27" t="s">
        <v>441</v>
      </c>
      <c r="C552" s="28">
        <v>0</v>
      </c>
      <c r="D552" s="28">
        <v>0</v>
      </c>
      <c r="E552" s="28">
        <v>0</v>
      </c>
    </row>
    <row r="553" spans="1:5" ht="30" customHeight="1">
      <c r="A553" s="26" t="s">
        <v>497</v>
      </c>
      <c r="B553" s="27" t="s">
        <v>498</v>
      </c>
      <c r="C553" s="28">
        <v>1</v>
      </c>
      <c r="D553" s="28">
        <v>0</v>
      </c>
      <c r="E553" s="28">
        <v>1</v>
      </c>
    </row>
    <row r="554" spans="1:5" ht="30" customHeight="1">
      <c r="A554" s="26"/>
      <c r="B554" s="27" t="s">
        <v>371</v>
      </c>
      <c r="C554" s="28">
        <v>1</v>
      </c>
      <c r="D554" s="28">
        <v>0</v>
      </c>
      <c r="E554" s="28">
        <v>1</v>
      </c>
    </row>
    <row r="555" spans="1:5" ht="30" customHeight="1">
      <c r="A555" s="26" t="s">
        <v>372</v>
      </c>
      <c r="B555" s="27" t="s">
        <v>373</v>
      </c>
      <c r="C555" s="28">
        <v>1</v>
      </c>
      <c r="D555" s="28">
        <v>0</v>
      </c>
      <c r="E555" s="28">
        <v>1</v>
      </c>
    </row>
    <row r="556" spans="1:5" ht="30" customHeight="1">
      <c r="A556" s="26" t="s">
        <v>440</v>
      </c>
      <c r="B556" s="27" t="s">
        <v>441</v>
      </c>
      <c r="C556" s="28">
        <v>1</v>
      </c>
      <c r="D556" s="28">
        <v>0</v>
      </c>
      <c r="E556" s="28">
        <v>1</v>
      </c>
    </row>
    <row r="557" spans="1:5" ht="30" customHeight="1">
      <c r="A557" s="26" t="s">
        <v>499</v>
      </c>
      <c r="B557" s="27" t="s">
        <v>500</v>
      </c>
      <c r="C557" s="28">
        <v>615.46</v>
      </c>
      <c r="D557" s="28">
        <v>0</v>
      </c>
      <c r="E557" s="28">
        <v>615.46</v>
      </c>
    </row>
    <row r="558" spans="1:5" ht="30" customHeight="1">
      <c r="A558" s="26"/>
      <c r="B558" s="27" t="s">
        <v>371</v>
      </c>
      <c r="C558" s="28">
        <v>615.46</v>
      </c>
      <c r="D558" s="28">
        <v>0</v>
      </c>
      <c r="E558" s="28">
        <v>615.46</v>
      </c>
    </row>
    <row r="559" spans="1:5" ht="30" customHeight="1">
      <c r="A559" s="26" t="s">
        <v>372</v>
      </c>
      <c r="B559" s="27" t="s">
        <v>373</v>
      </c>
      <c r="C559" s="28">
        <v>615.46</v>
      </c>
      <c r="D559" s="28">
        <v>0</v>
      </c>
      <c r="E559" s="28">
        <v>615.46</v>
      </c>
    </row>
    <row r="560" spans="1:5" ht="30" customHeight="1">
      <c r="A560" s="26" t="s">
        <v>374</v>
      </c>
      <c r="B560" s="27" t="s">
        <v>375</v>
      </c>
      <c r="C560" s="28">
        <v>7.58</v>
      </c>
      <c r="D560" s="28">
        <v>0</v>
      </c>
      <c r="E560" s="28">
        <v>7.58</v>
      </c>
    </row>
    <row r="561" spans="1:5" ht="30" customHeight="1">
      <c r="A561" s="26" t="s">
        <v>376</v>
      </c>
      <c r="B561" s="27" t="s">
        <v>377</v>
      </c>
      <c r="C561" s="28">
        <v>0.77</v>
      </c>
      <c r="D561" s="28">
        <v>0</v>
      </c>
      <c r="E561" s="28">
        <v>0.77</v>
      </c>
    </row>
    <row r="562" spans="1:5" ht="30" customHeight="1">
      <c r="A562" s="26" t="s">
        <v>378</v>
      </c>
      <c r="B562" s="27" t="s">
        <v>379</v>
      </c>
      <c r="C562" s="28">
        <v>5.89</v>
      </c>
      <c r="D562" s="28">
        <v>0</v>
      </c>
      <c r="E562" s="28">
        <v>5.89</v>
      </c>
    </row>
    <row r="563" spans="1:5" ht="30" customHeight="1">
      <c r="A563" s="26" t="s">
        <v>380</v>
      </c>
      <c r="B563" s="27" t="s">
        <v>381</v>
      </c>
      <c r="C563" s="28">
        <v>1.73</v>
      </c>
      <c r="D563" s="28">
        <v>0</v>
      </c>
      <c r="E563" s="28">
        <v>1.73</v>
      </c>
    </row>
    <row r="564" spans="1:5" ht="30" customHeight="1">
      <c r="A564" s="26" t="s">
        <v>382</v>
      </c>
      <c r="B564" s="27" t="s">
        <v>383</v>
      </c>
      <c r="C564" s="28">
        <v>0.71</v>
      </c>
      <c r="D564" s="28">
        <v>0</v>
      </c>
      <c r="E564" s="28">
        <v>0.71</v>
      </c>
    </row>
    <row r="565" spans="1:5" ht="30" customHeight="1">
      <c r="A565" s="26" t="s">
        <v>384</v>
      </c>
      <c r="B565" s="27" t="s">
        <v>385</v>
      </c>
      <c r="C565" s="28">
        <v>1.38</v>
      </c>
      <c r="D565" s="28">
        <v>0</v>
      </c>
      <c r="E565" s="28">
        <v>1.38</v>
      </c>
    </row>
    <row r="566" spans="1:5" ht="30" customHeight="1">
      <c r="A566" s="26" t="s">
        <v>386</v>
      </c>
      <c r="B566" s="27" t="s">
        <v>387</v>
      </c>
      <c r="C566" s="28">
        <v>0.94</v>
      </c>
      <c r="D566" s="28">
        <v>0</v>
      </c>
      <c r="E566" s="28">
        <v>0.94</v>
      </c>
    </row>
    <row r="567" spans="1:5" ht="30" customHeight="1">
      <c r="A567" s="26" t="s">
        <v>388</v>
      </c>
      <c r="B567" s="27" t="s">
        <v>389</v>
      </c>
      <c r="C567" s="28">
        <v>1.27</v>
      </c>
      <c r="D567" s="28">
        <v>0</v>
      </c>
      <c r="E567" s="28">
        <v>1.27</v>
      </c>
    </row>
    <row r="568" spans="1:5" ht="30" customHeight="1">
      <c r="A568" s="26" t="s">
        <v>390</v>
      </c>
      <c r="B568" s="27" t="s">
        <v>391</v>
      </c>
      <c r="C568" s="28">
        <v>9.41</v>
      </c>
      <c r="D568" s="28">
        <v>0</v>
      </c>
      <c r="E568" s="28">
        <v>9.41</v>
      </c>
    </row>
    <row r="569" spans="1:5" ht="30" customHeight="1">
      <c r="A569" s="26" t="s">
        <v>392</v>
      </c>
      <c r="B569" s="27" t="s">
        <v>393</v>
      </c>
      <c r="C569" s="28">
        <v>6.31</v>
      </c>
      <c r="D569" s="28">
        <v>0</v>
      </c>
      <c r="E569" s="28">
        <v>6.31</v>
      </c>
    </row>
    <row r="570" spans="1:5" ht="30" customHeight="1">
      <c r="A570" s="26" t="s">
        <v>394</v>
      </c>
      <c r="B570" s="27" t="s">
        <v>395</v>
      </c>
      <c r="C570" s="28">
        <v>36.04</v>
      </c>
      <c r="D570" s="28">
        <v>0</v>
      </c>
      <c r="E570" s="28">
        <v>36.04</v>
      </c>
    </row>
    <row r="571" spans="1:5" ht="30" customHeight="1">
      <c r="A571" s="26" t="s">
        <v>396</v>
      </c>
      <c r="B571" s="27" t="s">
        <v>397</v>
      </c>
      <c r="C571" s="28">
        <v>28</v>
      </c>
      <c r="D571" s="28">
        <v>0</v>
      </c>
      <c r="E571" s="28">
        <v>28</v>
      </c>
    </row>
    <row r="572" spans="1:5" ht="30" customHeight="1">
      <c r="A572" s="26" t="s">
        <v>398</v>
      </c>
      <c r="B572" s="27" t="s">
        <v>399</v>
      </c>
      <c r="C572" s="28">
        <v>30.2</v>
      </c>
      <c r="D572" s="28">
        <v>0</v>
      </c>
      <c r="E572" s="28">
        <v>30.2</v>
      </c>
    </row>
    <row r="573" spans="1:5" ht="30" customHeight="1">
      <c r="A573" s="26" t="s">
        <v>400</v>
      </c>
      <c r="B573" s="27" t="s">
        <v>401</v>
      </c>
      <c r="C573" s="28">
        <v>19.04</v>
      </c>
      <c r="D573" s="28">
        <v>0</v>
      </c>
      <c r="E573" s="28">
        <v>19.04</v>
      </c>
    </row>
    <row r="574" spans="1:5" ht="30" customHeight="1">
      <c r="A574" s="26" t="s">
        <v>402</v>
      </c>
      <c r="B574" s="27" t="s">
        <v>403</v>
      </c>
      <c r="C574" s="28">
        <v>22.39</v>
      </c>
      <c r="D574" s="28">
        <v>0</v>
      </c>
      <c r="E574" s="28">
        <v>22.39</v>
      </c>
    </row>
    <row r="575" spans="1:5" ht="30" customHeight="1">
      <c r="A575" s="26" t="s">
        <v>404</v>
      </c>
      <c r="B575" s="27" t="s">
        <v>405</v>
      </c>
      <c r="C575" s="28">
        <v>10.28</v>
      </c>
      <c r="D575" s="28">
        <v>0</v>
      </c>
      <c r="E575" s="28">
        <v>10.28</v>
      </c>
    </row>
    <row r="576" spans="1:5" ht="30" customHeight="1">
      <c r="A576" s="26" t="s">
        <v>406</v>
      </c>
      <c r="B576" s="27" t="s">
        <v>407</v>
      </c>
      <c r="C576" s="28">
        <v>5.94</v>
      </c>
      <c r="D576" s="28">
        <v>0</v>
      </c>
      <c r="E576" s="28">
        <v>5.94</v>
      </c>
    </row>
    <row r="577" spans="1:5" ht="30" customHeight="1">
      <c r="A577" s="26" t="s">
        <v>408</v>
      </c>
      <c r="B577" s="27" t="s">
        <v>409</v>
      </c>
      <c r="C577" s="28">
        <v>8.65</v>
      </c>
      <c r="D577" s="28">
        <v>0</v>
      </c>
      <c r="E577" s="28">
        <v>8.65</v>
      </c>
    </row>
    <row r="578" spans="1:5" ht="30" customHeight="1">
      <c r="A578" s="26" t="s">
        <v>410</v>
      </c>
      <c r="B578" s="27" t="s">
        <v>411</v>
      </c>
      <c r="C578" s="28">
        <v>48.62</v>
      </c>
      <c r="D578" s="28">
        <v>0</v>
      </c>
      <c r="E578" s="28">
        <v>48.62</v>
      </c>
    </row>
    <row r="579" spans="1:5" ht="30" customHeight="1">
      <c r="A579" s="26" t="s">
        <v>412</v>
      </c>
      <c r="B579" s="27" t="s">
        <v>413</v>
      </c>
      <c r="C579" s="28">
        <v>25.26</v>
      </c>
      <c r="D579" s="28">
        <v>0</v>
      </c>
      <c r="E579" s="28">
        <v>25.26</v>
      </c>
    </row>
    <row r="580" spans="1:5" ht="30" customHeight="1">
      <c r="A580" s="26" t="s">
        <v>414</v>
      </c>
      <c r="B580" s="27" t="s">
        <v>415</v>
      </c>
      <c r="C580" s="28">
        <v>42.77</v>
      </c>
      <c r="D580" s="28">
        <v>0</v>
      </c>
      <c r="E580" s="28">
        <v>42.77</v>
      </c>
    </row>
    <row r="581" spans="1:5" ht="30" customHeight="1">
      <c r="A581" s="26" t="s">
        <v>416</v>
      </c>
      <c r="B581" s="27" t="s">
        <v>417</v>
      </c>
      <c r="C581" s="28">
        <v>48.6</v>
      </c>
      <c r="D581" s="28">
        <v>0</v>
      </c>
      <c r="E581" s="28">
        <v>48.6</v>
      </c>
    </row>
    <row r="582" spans="1:5" ht="30" customHeight="1">
      <c r="A582" s="26" t="s">
        <v>418</v>
      </c>
      <c r="B582" s="27" t="s">
        <v>419</v>
      </c>
      <c r="C582" s="28">
        <v>9.3000000000000007</v>
      </c>
      <c r="D582" s="28">
        <v>0</v>
      </c>
      <c r="E582" s="28">
        <v>9.3000000000000007</v>
      </c>
    </row>
    <row r="583" spans="1:5" ht="30" customHeight="1">
      <c r="A583" s="26" t="s">
        <v>420</v>
      </c>
      <c r="B583" s="27" t="s">
        <v>421</v>
      </c>
      <c r="C583" s="28">
        <v>28.86</v>
      </c>
      <c r="D583" s="28">
        <v>0</v>
      </c>
      <c r="E583" s="28">
        <v>28.86</v>
      </c>
    </row>
    <row r="584" spans="1:5" ht="30" customHeight="1">
      <c r="A584" s="26" t="s">
        <v>422</v>
      </c>
      <c r="B584" s="27" t="s">
        <v>423</v>
      </c>
      <c r="C584" s="28">
        <v>5.58</v>
      </c>
      <c r="D584" s="28">
        <v>0</v>
      </c>
      <c r="E584" s="28">
        <v>5.58</v>
      </c>
    </row>
    <row r="585" spans="1:5" ht="30" customHeight="1">
      <c r="A585" s="26" t="s">
        <v>424</v>
      </c>
      <c r="B585" s="27" t="s">
        <v>425</v>
      </c>
      <c r="C585" s="28">
        <v>8.6999999999999993</v>
      </c>
      <c r="D585" s="28">
        <v>0</v>
      </c>
      <c r="E585" s="28">
        <v>8.6999999999999993</v>
      </c>
    </row>
    <row r="586" spans="1:5" ht="30" customHeight="1">
      <c r="A586" s="26" t="s">
        <v>426</v>
      </c>
      <c r="B586" s="27" t="s">
        <v>427</v>
      </c>
      <c r="C586" s="28">
        <v>4.57</v>
      </c>
      <c r="D586" s="28">
        <v>0</v>
      </c>
      <c r="E586" s="28">
        <v>4.57</v>
      </c>
    </row>
    <row r="587" spans="1:5" ht="30" customHeight="1">
      <c r="A587" s="26" t="s">
        <v>428</v>
      </c>
      <c r="B587" s="27" t="s">
        <v>429</v>
      </c>
      <c r="C587" s="28">
        <v>76.56</v>
      </c>
      <c r="D587" s="28">
        <v>0</v>
      </c>
      <c r="E587" s="28">
        <v>76.56</v>
      </c>
    </row>
    <row r="588" spans="1:5" ht="30" customHeight="1">
      <c r="A588" s="26" t="s">
        <v>430</v>
      </c>
      <c r="B588" s="27" t="s">
        <v>431</v>
      </c>
      <c r="C588" s="28">
        <v>37.9</v>
      </c>
      <c r="D588" s="28">
        <v>0</v>
      </c>
      <c r="E588" s="28">
        <v>37.9</v>
      </c>
    </row>
    <row r="589" spans="1:5" ht="30" customHeight="1">
      <c r="A589" s="26" t="s">
        <v>432</v>
      </c>
      <c r="B589" s="27" t="s">
        <v>433</v>
      </c>
      <c r="C589" s="28">
        <v>46.4</v>
      </c>
      <c r="D589" s="28">
        <v>0</v>
      </c>
      <c r="E589" s="28">
        <v>46.4</v>
      </c>
    </row>
    <row r="590" spans="1:5" ht="30" customHeight="1">
      <c r="A590" s="26" t="s">
        <v>434</v>
      </c>
      <c r="B590" s="27" t="s">
        <v>435</v>
      </c>
      <c r="C590" s="28">
        <v>22.44</v>
      </c>
      <c r="D590" s="28">
        <v>0</v>
      </c>
      <c r="E590" s="28">
        <v>22.44</v>
      </c>
    </row>
    <row r="591" spans="1:5" ht="30" customHeight="1">
      <c r="A591" s="26" t="s">
        <v>436</v>
      </c>
      <c r="B591" s="27" t="s">
        <v>437</v>
      </c>
      <c r="C591" s="28">
        <v>7.07</v>
      </c>
      <c r="D591" s="28">
        <v>0</v>
      </c>
      <c r="E591" s="28">
        <v>7.07</v>
      </c>
    </row>
    <row r="592" spans="1:5" ht="30" customHeight="1">
      <c r="A592" s="26" t="s">
        <v>438</v>
      </c>
      <c r="B592" s="27" t="s">
        <v>439</v>
      </c>
      <c r="C592" s="28">
        <v>6.3</v>
      </c>
      <c r="D592" s="28">
        <v>0</v>
      </c>
      <c r="E592" s="28">
        <v>6.3</v>
      </c>
    </row>
    <row r="593" spans="1:5" ht="30" customHeight="1">
      <c r="A593" s="26" t="s">
        <v>501</v>
      </c>
      <c r="B593" s="27" t="s">
        <v>502</v>
      </c>
      <c r="C593" s="28">
        <v>769.28</v>
      </c>
      <c r="D593" s="28">
        <v>0</v>
      </c>
      <c r="E593" s="28">
        <v>769.28</v>
      </c>
    </row>
    <row r="594" spans="1:5" ht="30" customHeight="1">
      <c r="A594" s="26"/>
      <c r="B594" s="27" t="s">
        <v>371</v>
      </c>
      <c r="C594" s="28">
        <v>769.28</v>
      </c>
      <c r="D594" s="28">
        <v>0</v>
      </c>
      <c r="E594" s="28">
        <v>769.28</v>
      </c>
    </row>
    <row r="595" spans="1:5" ht="30" customHeight="1">
      <c r="A595" s="26" t="s">
        <v>372</v>
      </c>
      <c r="B595" s="27" t="s">
        <v>373</v>
      </c>
      <c r="C595" s="28">
        <v>769.28</v>
      </c>
      <c r="D595" s="28">
        <v>0</v>
      </c>
      <c r="E595" s="28">
        <v>769.28</v>
      </c>
    </row>
    <row r="596" spans="1:5" ht="30" customHeight="1">
      <c r="A596" s="26" t="s">
        <v>374</v>
      </c>
      <c r="B596" s="27" t="s">
        <v>375</v>
      </c>
      <c r="C596" s="28">
        <v>9.4700000000000006</v>
      </c>
      <c r="D596" s="28">
        <v>0</v>
      </c>
      <c r="E596" s="28">
        <v>9.4700000000000006</v>
      </c>
    </row>
    <row r="597" spans="1:5" ht="30" customHeight="1">
      <c r="A597" s="26" t="s">
        <v>376</v>
      </c>
      <c r="B597" s="27" t="s">
        <v>377</v>
      </c>
      <c r="C597" s="28">
        <v>0.97</v>
      </c>
      <c r="D597" s="28">
        <v>0</v>
      </c>
      <c r="E597" s="28">
        <v>0.97</v>
      </c>
    </row>
    <row r="598" spans="1:5" ht="30" customHeight="1">
      <c r="A598" s="26" t="s">
        <v>378</v>
      </c>
      <c r="B598" s="27" t="s">
        <v>379</v>
      </c>
      <c r="C598" s="28">
        <v>7.37</v>
      </c>
      <c r="D598" s="28">
        <v>0</v>
      </c>
      <c r="E598" s="28">
        <v>7.37</v>
      </c>
    </row>
    <row r="599" spans="1:5" ht="30" customHeight="1">
      <c r="A599" s="26" t="s">
        <v>380</v>
      </c>
      <c r="B599" s="27" t="s">
        <v>381</v>
      </c>
      <c r="C599" s="28">
        <v>2.16</v>
      </c>
      <c r="D599" s="28">
        <v>0</v>
      </c>
      <c r="E599" s="28">
        <v>2.16</v>
      </c>
    </row>
    <row r="600" spans="1:5" ht="30" customHeight="1">
      <c r="A600" s="26" t="s">
        <v>382</v>
      </c>
      <c r="B600" s="27" t="s">
        <v>383</v>
      </c>
      <c r="C600" s="28">
        <v>0.88</v>
      </c>
      <c r="D600" s="28">
        <v>0</v>
      </c>
      <c r="E600" s="28">
        <v>0.88</v>
      </c>
    </row>
    <row r="601" spans="1:5" ht="30" customHeight="1">
      <c r="A601" s="26" t="s">
        <v>384</v>
      </c>
      <c r="B601" s="27" t="s">
        <v>385</v>
      </c>
      <c r="C601" s="28">
        <v>1.72</v>
      </c>
      <c r="D601" s="28">
        <v>0</v>
      </c>
      <c r="E601" s="28">
        <v>1.72</v>
      </c>
    </row>
    <row r="602" spans="1:5" ht="30" customHeight="1">
      <c r="A602" s="26" t="s">
        <v>386</v>
      </c>
      <c r="B602" s="27" t="s">
        <v>387</v>
      </c>
      <c r="C602" s="28">
        <v>1.17</v>
      </c>
      <c r="D602" s="28">
        <v>0</v>
      </c>
      <c r="E602" s="28">
        <v>1.17</v>
      </c>
    </row>
    <row r="603" spans="1:5" ht="30" customHeight="1">
      <c r="A603" s="26" t="s">
        <v>388</v>
      </c>
      <c r="B603" s="27" t="s">
        <v>389</v>
      </c>
      <c r="C603" s="28">
        <v>1.58</v>
      </c>
      <c r="D603" s="28">
        <v>0</v>
      </c>
      <c r="E603" s="28">
        <v>1.58</v>
      </c>
    </row>
    <row r="604" spans="1:5" ht="30" customHeight="1">
      <c r="A604" s="26" t="s">
        <v>390</v>
      </c>
      <c r="B604" s="27" t="s">
        <v>391</v>
      </c>
      <c r="C604" s="28">
        <v>11.76</v>
      </c>
      <c r="D604" s="28">
        <v>0</v>
      </c>
      <c r="E604" s="28">
        <v>11.76</v>
      </c>
    </row>
    <row r="605" spans="1:5" ht="30" customHeight="1">
      <c r="A605" s="26" t="s">
        <v>392</v>
      </c>
      <c r="B605" s="27" t="s">
        <v>393</v>
      </c>
      <c r="C605" s="28">
        <v>7.88</v>
      </c>
      <c r="D605" s="28">
        <v>0</v>
      </c>
      <c r="E605" s="28">
        <v>7.88</v>
      </c>
    </row>
    <row r="606" spans="1:5" ht="30" customHeight="1">
      <c r="A606" s="26" t="s">
        <v>394</v>
      </c>
      <c r="B606" s="27" t="s">
        <v>395</v>
      </c>
      <c r="C606" s="28">
        <v>45.04</v>
      </c>
      <c r="D606" s="28">
        <v>0</v>
      </c>
      <c r="E606" s="28">
        <v>45.04</v>
      </c>
    </row>
    <row r="607" spans="1:5" ht="30" customHeight="1">
      <c r="A607" s="26" t="s">
        <v>396</v>
      </c>
      <c r="B607" s="27" t="s">
        <v>397</v>
      </c>
      <c r="C607" s="28">
        <v>35</v>
      </c>
      <c r="D607" s="28">
        <v>0</v>
      </c>
      <c r="E607" s="28">
        <v>35</v>
      </c>
    </row>
    <row r="608" spans="1:5" ht="30" customHeight="1">
      <c r="A608" s="26" t="s">
        <v>398</v>
      </c>
      <c r="B608" s="27" t="s">
        <v>399</v>
      </c>
      <c r="C608" s="28">
        <v>37.75</v>
      </c>
      <c r="D608" s="28">
        <v>0</v>
      </c>
      <c r="E608" s="28">
        <v>37.75</v>
      </c>
    </row>
    <row r="609" spans="1:5" ht="30" customHeight="1">
      <c r="A609" s="26" t="s">
        <v>400</v>
      </c>
      <c r="B609" s="27" t="s">
        <v>401</v>
      </c>
      <c r="C609" s="28">
        <v>23.8</v>
      </c>
      <c r="D609" s="28">
        <v>0</v>
      </c>
      <c r="E609" s="28">
        <v>23.8</v>
      </c>
    </row>
    <row r="610" spans="1:5" ht="30" customHeight="1">
      <c r="A610" s="26" t="s">
        <v>402</v>
      </c>
      <c r="B610" s="27" t="s">
        <v>403</v>
      </c>
      <c r="C610" s="28">
        <v>27.99</v>
      </c>
      <c r="D610" s="28">
        <v>0</v>
      </c>
      <c r="E610" s="28">
        <v>27.99</v>
      </c>
    </row>
    <row r="611" spans="1:5" ht="30" customHeight="1">
      <c r="A611" s="26" t="s">
        <v>404</v>
      </c>
      <c r="B611" s="27" t="s">
        <v>405</v>
      </c>
      <c r="C611" s="28">
        <v>12.85</v>
      </c>
      <c r="D611" s="28">
        <v>0</v>
      </c>
      <c r="E611" s="28">
        <v>12.85</v>
      </c>
    </row>
    <row r="612" spans="1:5" ht="30" customHeight="1">
      <c r="A612" s="26" t="s">
        <v>406</v>
      </c>
      <c r="B612" s="27" t="s">
        <v>407</v>
      </c>
      <c r="C612" s="28">
        <v>7.42</v>
      </c>
      <c r="D612" s="28">
        <v>0</v>
      </c>
      <c r="E612" s="28">
        <v>7.42</v>
      </c>
    </row>
    <row r="613" spans="1:5" ht="30" customHeight="1">
      <c r="A613" s="26" t="s">
        <v>408</v>
      </c>
      <c r="B613" s="27" t="s">
        <v>409</v>
      </c>
      <c r="C613" s="28">
        <v>10.81</v>
      </c>
      <c r="D613" s="28">
        <v>0</v>
      </c>
      <c r="E613" s="28">
        <v>10.81</v>
      </c>
    </row>
    <row r="614" spans="1:5" ht="30" customHeight="1">
      <c r="A614" s="26" t="s">
        <v>410</v>
      </c>
      <c r="B614" s="27" t="s">
        <v>411</v>
      </c>
      <c r="C614" s="28">
        <v>60.77</v>
      </c>
      <c r="D614" s="28">
        <v>0</v>
      </c>
      <c r="E614" s="28">
        <v>60.77</v>
      </c>
    </row>
    <row r="615" spans="1:5" ht="30" customHeight="1">
      <c r="A615" s="26" t="s">
        <v>412</v>
      </c>
      <c r="B615" s="27" t="s">
        <v>413</v>
      </c>
      <c r="C615" s="28">
        <v>31.57</v>
      </c>
      <c r="D615" s="28">
        <v>0</v>
      </c>
      <c r="E615" s="28">
        <v>31.57</v>
      </c>
    </row>
    <row r="616" spans="1:5" ht="30" customHeight="1">
      <c r="A616" s="26" t="s">
        <v>414</v>
      </c>
      <c r="B616" s="27" t="s">
        <v>415</v>
      </c>
      <c r="C616" s="28">
        <v>53.46</v>
      </c>
      <c r="D616" s="28">
        <v>0</v>
      </c>
      <c r="E616" s="28">
        <v>53.46</v>
      </c>
    </row>
    <row r="617" spans="1:5" ht="30" customHeight="1">
      <c r="A617" s="26" t="s">
        <v>416</v>
      </c>
      <c r="B617" s="27" t="s">
        <v>417</v>
      </c>
      <c r="C617" s="28">
        <v>60.75</v>
      </c>
      <c r="D617" s="28">
        <v>0</v>
      </c>
      <c r="E617" s="28">
        <v>60.75</v>
      </c>
    </row>
    <row r="618" spans="1:5" ht="30" customHeight="1">
      <c r="A618" s="26" t="s">
        <v>418</v>
      </c>
      <c r="B618" s="27" t="s">
        <v>419</v>
      </c>
      <c r="C618" s="28">
        <v>11.63</v>
      </c>
      <c r="D618" s="28">
        <v>0</v>
      </c>
      <c r="E618" s="28">
        <v>11.63</v>
      </c>
    </row>
    <row r="619" spans="1:5" ht="30" customHeight="1">
      <c r="A619" s="26" t="s">
        <v>420</v>
      </c>
      <c r="B619" s="27" t="s">
        <v>421</v>
      </c>
      <c r="C619" s="28">
        <v>36.08</v>
      </c>
      <c r="D619" s="28">
        <v>0</v>
      </c>
      <c r="E619" s="28">
        <v>36.08</v>
      </c>
    </row>
    <row r="620" spans="1:5" ht="30" customHeight="1">
      <c r="A620" s="26" t="s">
        <v>422</v>
      </c>
      <c r="B620" s="27" t="s">
        <v>423</v>
      </c>
      <c r="C620" s="28">
        <v>6.97</v>
      </c>
      <c r="D620" s="28">
        <v>0</v>
      </c>
      <c r="E620" s="28">
        <v>6.97</v>
      </c>
    </row>
    <row r="621" spans="1:5" ht="30" customHeight="1">
      <c r="A621" s="26" t="s">
        <v>424</v>
      </c>
      <c r="B621" s="27" t="s">
        <v>425</v>
      </c>
      <c r="C621" s="28">
        <v>10.88</v>
      </c>
      <c r="D621" s="28">
        <v>0</v>
      </c>
      <c r="E621" s="28">
        <v>10.88</v>
      </c>
    </row>
    <row r="622" spans="1:5" ht="30" customHeight="1">
      <c r="A622" s="26" t="s">
        <v>426</v>
      </c>
      <c r="B622" s="27" t="s">
        <v>427</v>
      </c>
      <c r="C622" s="28">
        <v>5.71</v>
      </c>
      <c r="D622" s="28">
        <v>0</v>
      </c>
      <c r="E622" s="28">
        <v>5.71</v>
      </c>
    </row>
    <row r="623" spans="1:5" ht="30" customHeight="1">
      <c r="A623" s="26" t="s">
        <v>428</v>
      </c>
      <c r="B623" s="27" t="s">
        <v>429</v>
      </c>
      <c r="C623" s="28">
        <v>95.7</v>
      </c>
      <c r="D623" s="28">
        <v>0</v>
      </c>
      <c r="E623" s="28">
        <v>95.7</v>
      </c>
    </row>
    <row r="624" spans="1:5" ht="30" customHeight="1">
      <c r="A624" s="26" t="s">
        <v>430</v>
      </c>
      <c r="B624" s="27" t="s">
        <v>431</v>
      </c>
      <c r="C624" s="28">
        <v>47.37</v>
      </c>
      <c r="D624" s="28">
        <v>0</v>
      </c>
      <c r="E624" s="28">
        <v>47.37</v>
      </c>
    </row>
    <row r="625" spans="1:5" ht="30" customHeight="1">
      <c r="A625" s="26" t="s">
        <v>432</v>
      </c>
      <c r="B625" s="27" t="s">
        <v>433</v>
      </c>
      <c r="C625" s="28">
        <v>58</v>
      </c>
      <c r="D625" s="28">
        <v>0</v>
      </c>
      <c r="E625" s="28">
        <v>58</v>
      </c>
    </row>
    <row r="626" spans="1:5" ht="30" customHeight="1">
      <c r="A626" s="26" t="s">
        <v>434</v>
      </c>
      <c r="B626" s="27" t="s">
        <v>435</v>
      </c>
      <c r="C626" s="28">
        <v>28.05</v>
      </c>
      <c r="D626" s="28">
        <v>0</v>
      </c>
      <c r="E626" s="28">
        <v>28.05</v>
      </c>
    </row>
    <row r="627" spans="1:5" ht="30" customHeight="1">
      <c r="A627" s="26" t="s">
        <v>436</v>
      </c>
      <c r="B627" s="27" t="s">
        <v>437</v>
      </c>
      <c r="C627" s="28">
        <v>8.84</v>
      </c>
      <c r="D627" s="28">
        <v>0</v>
      </c>
      <c r="E627" s="28">
        <v>8.84</v>
      </c>
    </row>
    <row r="628" spans="1:5" ht="30" customHeight="1">
      <c r="A628" s="26" t="s">
        <v>438</v>
      </c>
      <c r="B628" s="27" t="s">
        <v>439</v>
      </c>
      <c r="C628" s="28">
        <v>7.88</v>
      </c>
      <c r="D628" s="28">
        <v>0</v>
      </c>
      <c r="E628" s="28">
        <v>7.88</v>
      </c>
    </row>
    <row r="629" spans="1:5" ht="30" customHeight="1">
      <c r="A629" s="26" t="s">
        <v>501</v>
      </c>
      <c r="B629" s="27" t="s">
        <v>503</v>
      </c>
      <c r="C629" s="28">
        <v>37.44</v>
      </c>
      <c r="D629" s="28">
        <v>0</v>
      </c>
      <c r="E629" s="28">
        <v>37.44</v>
      </c>
    </row>
    <row r="630" spans="1:5" ht="30" customHeight="1">
      <c r="A630" s="26"/>
      <c r="B630" s="27" t="s">
        <v>371</v>
      </c>
      <c r="C630" s="28">
        <v>37.44</v>
      </c>
      <c r="D630" s="28">
        <v>0</v>
      </c>
      <c r="E630" s="28">
        <v>37.44</v>
      </c>
    </row>
    <row r="631" spans="1:5" ht="30" customHeight="1">
      <c r="A631" s="26" t="s">
        <v>372</v>
      </c>
      <c r="B631" s="27" t="s">
        <v>373</v>
      </c>
      <c r="C631" s="28">
        <v>37.44</v>
      </c>
      <c r="D631" s="28">
        <v>0</v>
      </c>
      <c r="E631" s="28">
        <v>37.44</v>
      </c>
    </row>
    <row r="632" spans="1:5" ht="30" customHeight="1">
      <c r="A632" s="26" t="s">
        <v>374</v>
      </c>
      <c r="B632" s="27" t="s">
        <v>375</v>
      </c>
      <c r="C632" s="28">
        <v>12.96</v>
      </c>
      <c r="D632" s="28">
        <v>0</v>
      </c>
      <c r="E632" s="28">
        <v>12.96</v>
      </c>
    </row>
    <row r="633" spans="1:5" ht="30" customHeight="1">
      <c r="A633" s="26" t="s">
        <v>376</v>
      </c>
      <c r="B633" s="27" t="s">
        <v>377</v>
      </c>
      <c r="C633" s="28">
        <v>2.4</v>
      </c>
      <c r="D633" s="28">
        <v>0</v>
      </c>
      <c r="E633" s="28">
        <v>2.4</v>
      </c>
    </row>
    <row r="634" spans="1:5" ht="30" customHeight="1">
      <c r="A634" s="26" t="s">
        <v>378</v>
      </c>
      <c r="B634" s="27" t="s">
        <v>379</v>
      </c>
      <c r="C634" s="28">
        <v>10.56</v>
      </c>
      <c r="D634" s="28">
        <v>0</v>
      </c>
      <c r="E634" s="28">
        <v>10.56</v>
      </c>
    </row>
    <row r="635" spans="1:5" ht="30" customHeight="1">
      <c r="A635" s="26" t="s">
        <v>380</v>
      </c>
      <c r="B635" s="27" t="s">
        <v>381</v>
      </c>
      <c r="C635" s="28">
        <v>3.84</v>
      </c>
      <c r="D635" s="28">
        <v>0</v>
      </c>
      <c r="E635" s="28">
        <v>3.84</v>
      </c>
    </row>
    <row r="636" spans="1:5" ht="30" customHeight="1">
      <c r="A636" s="26" t="s">
        <v>382</v>
      </c>
      <c r="B636" s="27" t="s">
        <v>383</v>
      </c>
      <c r="C636" s="28">
        <v>1.44</v>
      </c>
      <c r="D636" s="28">
        <v>0</v>
      </c>
      <c r="E636" s="28">
        <v>1.44</v>
      </c>
    </row>
    <row r="637" spans="1:5" ht="30" customHeight="1">
      <c r="A637" s="26" t="s">
        <v>384</v>
      </c>
      <c r="B637" s="27" t="s">
        <v>385</v>
      </c>
      <c r="C637" s="28">
        <v>1.44</v>
      </c>
      <c r="D637" s="28">
        <v>0</v>
      </c>
      <c r="E637" s="28">
        <v>1.44</v>
      </c>
    </row>
    <row r="638" spans="1:5" ht="30" customHeight="1">
      <c r="A638" s="26" t="s">
        <v>386</v>
      </c>
      <c r="B638" s="27" t="s">
        <v>387</v>
      </c>
      <c r="C638" s="28">
        <v>1.92</v>
      </c>
      <c r="D638" s="28">
        <v>0</v>
      </c>
      <c r="E638" s="28">
        <v>1.92</v>
      </c>
    </row>
    <row r="639" spans="1:5" ht="30" customHeight="1">
      <c r="A639" s="26" t="s">
        <v>388</v>
      </c>
      <c r="B639" s="27" t="s">
        <v>389</v>
      </c>
      <c r="C639" s="28">
        <v>2.88</v>
      </c>
      <c r="D639" s="28">
        <v>0</v>
      </c>
      <c r="E639" s="28">
        <v>2.88</v>
      </c>
    </row>
    <row r="640" spans="1:5" ht="30" customHeight="1">
      <c r="A640" s="26" t="s">
        <v>504</v>
      </c>
      <c r="B640" s="27" t="s">
        <v>505</v>
      </c>
      <c r="C640" s="28">
        <v>23.57</v>
      </c>
      <c r="D640" s="28">
        <v>0</v>
      </c>
      <c r="E640" s="28">
        <v>23.57</v>
      </c>
    </row>
    <row r="641" spans="1:5" ht="30" customHeight="1">
      <c r="A641" s="26"/>
      <c r="B641" s="27" t="s">
        <v>371</v>
      </c>
      <c r="C641" s="28">
        <v>23.57</v>
      </c>
      <c r="D641" s="28">
        <v>0</v>
      </c>
      <c r="E641" s="28">
        <v>23.57</v>
      </c>
    </row>
    <row r="642" spans="1:5" ht="30" customHeight="1">
      <c r="A642" s="26" t="s">
        <v>372</v>
      </c>
      <c r="B642" s="27" t="s">
        <v>373</v>
      </c>
      <c r="C642" s="28">
        <v>23.57</v>
      </c>
      <c r="D642" s="28">
        <v>0</v>
      </c>
      <c r="E642" s="28">
        <v>23.57</v>
      </c>
    </row>
    <row r="643" spans="1:5" ht="30" customHeight="1">
      <c r="A643" s="26" t="s">
        <v>374</v>
      </c>
      <c r="B643" s="27" t="s">
        <v>375</v>
      </c>
      <c r="C643" s="28">
        <v>23.57</v>
      </c>
      <c r="D643" s="28">
        <v>0</v>
      </c>
      <c r="E643" s="28">
        <v>23.57</v>
      </c>
    </row>
    <row r="644" spans="1:5" ht="30" customHeight="1">
      <c r="A644" s="26" t="s">
        <v>506</v>
      </c>
      <c r="B644" s="27" t="s">
        <v>507</v>
      </c>
      <c r="C644" s="28">
        <v>21.12</v>
      </c>
      <c r="D644" s="28">
        <v>0</v>
      </c>
      <c r="E644" s="28">
        <v>21.12</v>
      </c>
    </row>
    <row r="645" spans="1:5" ht="30" customHeight="1">
      <c r="A645" s="26"/>
      <c r="B645" s="27" t="s">
        <v>371</v>
      </c>
      <c r="C645" s="28">
        <v>21.12</v>
      </c>
      <c r="D645" s="28">
        <v>0</v>
      </c>
      <c r="E645" s="28">
        <v>21.12</v>
      </c>
    </row>
    <row r="646" spans="1:5" ht="30" customHeight="1">
      <c r="A646" s="26" t="s">
        <v>372</v>
      </c>
      <c r="B646" s="27" t="s">
        <v>373</v>
      </c>
      <c r="C646" s="28">
        <v>21.12</v>
      </c>
      <c r="D646" s="28">
        <v>0</v>
      </c>
      <c r="E646" s="28">
        <v>21.12</v>
      </c>
    </row>
    <row r="647" spans="1:5" ht="30" customHeight="1">
      <c r="A647" s="26" t="s">
        <v>374</v>
      </c>
      <c r="B647" s="27" t="s">
        <v>375</v>
      </c>
      <c r="C647" s="28">
        <v>14.25</v>
      </c>
      <c r="D647" s="28">
        <v>0</v>
      </c>
      <c r="E647" s="28">
        <v>14.25</v>
      </c>
    </row>
    <row r="648" spans="1:5" ht="30" customHeight="1">
      <c r="A648" s="26" t="s">
        <v>376</v>
      </c>
      <c r="B648" s="27" t="s">
        <v>377</v>
      </c>
      <c r="C648" s="28">
        <v>0.36</v>
      </c>
      <c r="D648" s="28">
        <v>0</v>
      </c>
      <c r="E648" s="28">
        <v>0.36</v>
      </c>
    </row>
    <row r="649" spans="1:5" ht="30" customHeight="1">
      <c r="A649" s="26" t="s">
        <v>378</v>
      </c>
      <c r="B649" s="27" t="s">
        <v>379</v>
      </c>
      <c r="C649" s="28">
        <v>3.14</v>
      </c>
      <c r="D649" s="28">
        <v>0</v>
      </c>
      <c r="E649" s="28">
        <v>3.14</v>
      </c>
    </row>
    <row r="650" spans="1:5" ht="30" customHeight="1">
      <c r="A650" s="26" t="s">
        <v>380</v>
      </c>
      <c r="B650" s="27" t="s">
        <v>381</v>
      </c>
      <c r="C650" s="28">
        <v>1.95</v>
      </c>
      <c r="D650" s="28">
        <v>0</v>
      </c>
      <c r="E650" s="28">
        <v>1.95</v>
      </c>
    </row>
    <row r="651" spans="1:5" ht="30" customHeight="1">
      <c r="A651" s="26" t="s">
        <v>382</v>
      </c>
      <c r="B651" s="27" t="s">
        <v>383</v>
      </c>
      <c r="C651" s="28">
        <v>0.4</v>
      </c>
      <c r="D651" s="28">
        <v>0</v>
      </c>
      <c r="E651" s="28">
        <v>0.4</v>
      </c>
    </row>
    <row r="652" spans="1:5" ht="30" customHeight="1">
      <c r="A652" s="26" t="s">
        <v>384</v>
      </c>
      <c r="B652" s="27" t="s">
        <v>385</v>
      </c>
      <c r="C652" s="28">
        <v>0.39</v>
      </c>
      <c r="D652" s="28">
        <v>0</v>
      </c>
      <c r="E652" s="28">
        <v>0.39</v>
      </c>
    </row>
    <row r="653" spans="1:5" ht="30" customHeight="1">
      <c r="A653" s="26" t="s">
        <v>386</v>
      </c>
      <c r="B653" s="27" t="s">
        <v>387</v>
      </c>
      <c r="C653" s="28">
        <v>0.19</v>
      </c>
      <c r="D653" s="28">
        <v>0</v>
      </c>
      <c r="E653" s="28">
        <v>0.19</v>
      </c>
    </row>
    <row r="654" spans="1:5" ht="30" customHeight="1">
      <c r="A654" s="26" t="s">
        <v>388</v>
      </c>
      <c r="B654" s="27" t="s">
        <v>389</v>
      </c>
      <c r="C654" s="28">
        <v>0.44</v>
      </c>
      <c r="D654" s="28">
        <v>0</v>
      </c>
      <c r="E654" s="28">
        <v>0.44</v>
      </c>
    </row>
    <row r="655" spans="1:5" ht="30" customHeight="1">
      <c r="A655" s="26" t="s">
        <v>508</v>
      </c>
      <c r="B655" s="27" t="s">
        <v>509</v>
      </c>
      <c r="C655" s="28">
        <v>4.12</v>
      </c>
      <c r="D655" s="28">
        <v>0</v>
      </c>
      <c r="E655" s="28">
        <v>4.12</v>
      </c>
    </row>
    <row r="656" spans="1:5" ht="30" customHeight="1">
      <c r="A656" s="26"/>
      <c r="B656" s="27" t="s">
        <v>371</v>
      </c>
      <c r="C656" s="28">
        <v>4.12</v>
      </c>
      <c r="D656" s="28">
        <v>0</v>
      </c>
      <c r="E656" s="28">
        <v>4.12</v>
      </c>
    </row>
    <row r="657" spans="1:5" ht="30" customHeight="1">
      <c r="A657" s="26" t="s">
        <v>372</v>
      </c>
      <c r="B657" s="27" t="s">
        <v>373</v>
      </c>
      <c r="C657" s="28">
        <v>4.12</v>
      </c>
      <c r="D657" s="28">
        <v>0</v>
      </c>
      <c r="E657" s="28">
        <v>4.12</v>
      </c>
    </row>
    <row r="658" spans="1:5" ht="30" customHeight="1">
      <c r="A658" s="26" t="s">
        <v>374</v>
      </c>
      <c r="B658" s="27" t="s">
        <v>375</v>
      </c>
      <c r="C658" s="28">
        <v>3.96</v>
      </c>
      <c r="D658" s="28">
        <v>0</v>
      </c>
      <c r="E658" s="28">
        <v>3.96</v>
      </c>
    </row>
    <row r="659" spans="1:5" ht="30" customHeight="1">
      <c r="A659" s="26" t="s">
        <v>376</v>
      </c>
      <c r="B659" s="27" t="s">
        <v>377</v>
      </c>
      <c r="C659" s="28">
        <v>0.16</v>
      </c>
      <c r="D659" s="28">
        <v>0</v>
      </c>
      <c r="E659" s="28">
        <v>0.16</v>
      </c>
    </row>
    <row r="660" spans="1:5" ht="30" customHeight="1">
      <c r="A660" s="26" t="s">
        <v>510</v>
      </c>
      <c r="B660" s="27" t="s">
        <v>511</v>
      </c>
      <c r="C660" s="28">
        <v>138.18</v>
      </c>
      <c r="D660" s="28">
        <v>0</v>
      </c>
      <c r="E660" s="28">
        <v>138.18</v>
      </c>
    </row>
    <row r="661" spans="1:5" ht="30" customHeight="1">
      <c r="A661" s="26"/>
      <c r="B661" s="27" t="s">
        <v>371</v>
      </c>
      <c r="C661" s="28">
        <v>138.18</v>
      </c>
      <c r="D661" s="28">
        <v>0</v>
      </c>
      <c r="E661" s="28">
        <v>138.18</v>
      </c>
    </row>
    <row r="662" spans="1:5" ht="30" customHeight="1">
      <c r="A662" s="26" t="s">
        <v>372</v>
      </c>
      <c r="B662" s="27" t="s">
        <v>373</v>
      </c>
      <c r="C662" s="28">
        <v>138.18</v>
      </c>
      <c r="D662" s="28">
        <v>0</v>
      </c>
      <c r="E662" s="28">
        <v>138.18</v>
      </c>
    </row>
    <row r="663" spans="1:5" ht="30" customHeight="1">
      <c r="A663" s="26" t="s">
        <v>376</v>
      </c>
      <c r="B663" s="27" t="s">
        <v>377</v>
      </c>
      <c r="C663" s="28">
        <v>0</v>
      </c>
      <c r="D663" s="28">
        <v>0</v>
      </c>
      <c r="E663" s="28">
        <v>0</v>
      </c>
    </row>
    <row r="664" spans="1:5" ht="30" customHeight="1">
      <c r="A664" s="26" t="s">
        <v>380</v>
      </c>
      <c r="B664" s="27" t="s">
        <v>381</v>
      </c>
      <c r="C664" s="28">
        <v>2</v>
      </c>
      <c r="D664" s="28">
        <v>0</v>
      </c>
      <c r="E664" s="28">
        <v>2</v>
      </c>
    </row>
    <row r="665" spans="1:5" ht="30" customHeight="1">
      <c r="A665" s="26" t="s">
        <v>382</v>
      </c>
      <c r="B665" s="27" t="s">
        <v>383</v>
      </c>
      <c r="C665" s="28">
        <v>3</v>
      </c>
      <c r="D665" s="28">
        <v>0</v>
      </c>
      <c r="E665" s="28">
        <v>3</v>
      </c>
    </row>
    <row r="666" spans="1:5" ht="30" customHeight="1">
      <c r="A666" s="26" t="s">
        <v>384</v>
      </c>
      <c r="B666" s="27" t="s">
        <v>385</v>
      </c>
      <c r="C666" s="28">
        <v>3</v>
      </c>
      <c r="D666" s="28">
        <v>0</v>
      </c>
      <c r="E666" s="28">
        <v>3</v>
      </c>
    </row>
    <row r="667" spans="1:5" ht="30" customHeight="1">
      <c r="A667" s="26" t="s">
        <v>392</v>
      </c>
      <c r="B667" s="27" t="s">
        <v>393</v>
      </c>
      <c r="C667" s="28">
        <v>3.67</v>
      </c>
      <c r="D667" s="28">
        <v>0</v>
      </c>
      <c r="E667" s="28">
        <v>3.67</v>
      </c>
    </row>
    <row r="668" spans="1:5" ht="30" customHeight="1">
      <c r="A668" s="26" t="s">
        <v>394</v>
      </c>
      <c r="B668" s="27" t="s">
        <v>395</v>
      </c>
      <c r="C668" s="28">
        <v>15</v>
      </c>
      <c r="D668" s="28">
        <v>0</v>
      </c>
      <c r="E668" s="28">
        <v>15</v>
      </c>
    </row>
    <row r="669" spans="1:5" ht="30" customHeight="1">
      <c r="A669" s="26" t="s">
        <v>396</v>
      </c>
      <c r="B669" s="27" t="s">
        <v>397</v>
      </c>
      <c r="C669" s="28">
        <v>19.64</v>
      </c>
      <c r="D669" s="28">
        <v>0</v>
      </c>
      <c r="E669" s="28">
        <v>19.64</v>
      </c>
    </row>
    <row r="670" spans="1:5" ht="30" customHeight="1">
      <c r="A670" s="26" t="s">
        <v>410</v>
      </c>
      <c r="B670" s="27" t="s">
        <v>411</v>
      </c>
      <c r="C670" s="28">
        <v>10</v>
      </c>
      <c r="D670" s="28">
        <v>0</v>
      </c>
      <c r="E670" s="28">
        <v>10</v>
      </c>
    </row>
    <row r="671" spans="1:5" ht="30" customHeight="1">
      <c r="A671" s="26" t="s">
        <v>412</v>
      </c>
      <c r="B671" s="27" t="s">
        <v>413</v>
      </c>
      <c r="C671" s="28">
        <v>1.44</v>
      </c>
      <c r="D671" s="28">
        <v>0</v>
      </c>
      <c r="E671" s="28">
        <v>1.44</v>
      </c>
    </row>
    <row r="672" spans="1:5" ht="30" customHeight="1">
      <c r="A672" s="26" t="s">
        <v>414</v>
      </c>
      <c r="B672" s="27" t="s">
        <v>415</v>
      </c>
      <c r="C672" s="28">
        <v>17.84</v>
      </c>
      <c r="D672" s="28">
        <v>0</v>
      </c>
      <c r="E672" s="28">
        <v>17.84</v>
      </c>
    </row>
    <row r="673" spans="1:5" ht="30" customHeight="1">
      <c r="A673" s="26" t="s">
        <v>430</v>
      </c>
      <c r="B673" s="27" t="s">
        <v>431</v>
      </c>
      <c r="C673" s="28">
        <v>22.99</v>
      </c>
      <c r="D673" s="28">
        <v>0</v>
      </c>
      <c r="E673" s="28">
        <v>22.99</v>
      </c>
    </row>
    <row r="674" spans="1:5" ht="30" customHeight="1">
      <c r="A674" s="26" t="s">
        <v>432</v>
      </c>
      <c r="B674" s="27" t="s">
        <v>433</v>
      </c>
      <c r="C674" s="28">
        <v>39.6</v>
      </c>
      <c r="D674" s="28">
        <v>0</v>
      </c>
      <c r="E674" s="28">
        <v>39.6</v>
      </c>
    </row>
    <row r="675" spans="1:5" ht="30" customHeight="1">
      <c r="A675" s="26" t="s">
        <v>438</v>
      </c>
      <c r="B675" s="27" t="s">
        <v>439</v>
      </c>
      <c r="C675" s="28">
        <v>0</v>
      </c>
      <c r="D675" s="28">
        <v>0</v>
      </c>
      <c r="E675" s="28">
        <v>0</v>
      </c>
    </row>
    <row r="676" spans="1:5" ht="30" customHeight="1">
      <c r="A676" s="26" t="s">
        <v>512</v>
      </c>
      <c r="B676" s="27" t="s">
        <v>513</v>
      </c>
      <c r="C676" s="28">
        <v>43.53</v>
      </c>
      <c r="D676" s="28">
        <v>43.53</v>
      </c>
      <c r="E676" s="28">
        <v>0</v>
      </c>
    </row>
    <row r="677" spans="1:5" ht="30" customHeight="1">
      <c r="A677" s="26" t="s">
        <v>514</v>
      </c>
      <c r="B677" s="27" t="s">
        <v>515</v>
      </c>
      <c r="C677" s="28">
        <v>22.49</v>
      </c>
      <c r="D677" s="28">
        <v>22.49</v>
      </c>
      <c r="E677" s="28">
        <v>0</v>
      </c>
    </row>
    <row r="678" spans="1:5" ht="30" customHeight="1">
      <c r="A678" s="26"/>
      <c r="B678" s="27" t="s">
        <v>371</v>
      </c>
      <c r="C678" s="28">
        <v>22.49</v>
      </c>
      <c r="D678" s="28">
        <v>22.49</v>
      </c>
      <c r="E678" s="28">
        <v>0</v>
      </c>
    </row>
    <row r="679" spans="1:5" ht="30" customHeight="1">
      <c r="A679" s="26" t="s">
        <v>372</v>
      </c>
      <c r="B679" s="27" t="s">
        <v>373</v>
      </c>
      <c r="C679" s="28">
        <v>22.49</v>
      </c>
      <c r="D679" s="28">
        <v>22.49</v>
      </c>
      <c r="E679" s="28">
        <v>0</v>
      </c>
    </row>
    <row r="680" spans="1:5" ht="30" customHeight="1">
      <c r="A680" s="26" t="s">
        <v>430</v>
      </c>
      <c r="B680" s="27" t="s">
        <v>431</v>
      </c>
      <c r="C680" s="28">
        <v>22.49</v>
      </c>
      <c r="D680" s="28">
        <v>22.49</v>
      </c>
      <c r="E680" s="28">
        <v>0</v>
      </c>
    </row>
    <row r="681" spans="1:5" ht="30" customHeight="1">
      <c r="A681" s="26" t="s">
        <v>516</v>
      </c>
      <c r="B681" s="27" t="s">
        <v>517</v>
      </c>
      <c r="C681" s="28">
        <v>21.04</v>
      </c>
      <c r="D681" s="28">
        <v>21.04</v>
      </c>
      <c r="E681" s="28">
        <v>0</v>
      </c>
    </row>
    <row r="682" spans="1:5" ht="30" customHeight="1">
      <c r="A682" s="26"/>
      <c r="B682" s="27" t="s">
        <v>371</v>
      </c>
      <c r="C682" s="28">
        <v>21.04</v>
      </c>
      <c r="D682" s="28">
        <v>21.04</v>
      </c>
      <c r="E682" s="28">
        <v>0</v>
      </c>
    </row>
    <row r="683" spans="1:5" ht="30" customHeight="1">
      <c r="A683" s="26" t="s">
        <v>372</v>
      </c>
      <c r="B683" s="27" t="s">
        <v>373</v>
      </c>
      <c r="C683" s="28">
        <v>21.04</v>
      </c>
      <c r="D683" s="28">
        <v>21.04</v>
      </c>
      <c r="E683" s="28">
        <v>0</v>
      </c>
    </row>
    <row r="684" spans="1:5" ht="30" customHeight="1">
      <c r="A684" s="26" t="s">
        <v>374</v>
      </c>
      <c r="B684" s="27" t="s">
        <v>375</v>
      </c>
      <c r="C684" s="28">
        <v>1.63</v>
      </c>
      <c r="D684" s="28">
        <v>1.63</v>
      </c>
      <c r="E684" s="28">
        <v>0</v>
      </c>
    </row>
    <row r="685" spans="1:5" ht="30" customHeight="1">
      <c r="A685" s="26" t="s">
        <v>406</v>
      </c>
      <c r="B685" s="27" t="s">
        <v>407</v>
      </c>
      <c r="C685" s="28">
        <v>0.94</v>
      </c>
      <c r="D685" s="28">
        <v>0.94</v>
      </c>
      <c r="E685" s="28">
        <v>0</v>
      </c>
    </row>
    <row r="686" spans="1:5" ht="30" customHeight="1">
      <c r="A686" s="26" t="s">
        <v>410</v>
      </c>
      <c r="B686" s="27" t="s">
        <v>411</v>
      </c>
      <c r="C686" s="28">
        <v>1.63</v>
      </c>
      <c r="D686" s="28">
        <v>1.63</v>
      </c>
      <c r="E686" s="28">
        <v>0</v>
      </c>
    </row>
    <row r="687" spans="1:5" ht="30" customHeight="1">
      <c r="A687" s="26" t="s">
        <v>418</v>
      </c>
      <c r="B687" s="27" t="s">
        <v>419</v>
      </c>
      <c r="C687" s="28">
        <v>1.56</v>
      </c>
      <c r="D687" s="28">
        <v>1.56</v>
      </c>
      <c r="E687" s="28">
        <v>0</v>
      </c>
    </row>
    <row r="688" spans="1:5" ht="30" customHeight="1">
      <c r="A688" s="26" t="s">
        <v>420</v>
      </c>
      <c r="B688" s="27" t="s">
        <v>421</v>
      </c>
      <c r="C688" s="28">
        <v>4.5199999999999996</v>
      </c>
      <c r="D688" s="28">
        <v>4.5199999999999996</v>
      </c>
      <c r="E688" s="28">
        <v>0</v>
      </c>
    </row>
    <row r="689" spans="1:5" ht="30" customHeight="1">
      <c r="A689" s="26" t="s">
        <v>428</v>
      </c>
      <c r="B689" s="27" t="s">
        <v>429</v>
      </c>
      <c r="C689" s="28">
        <v>4.75</v>
      </c>
      <c r="D689" s="28">
        <v>4.75</v>
      </c>
      <c r="E689" s="28">
        <v>0</v>
      </c>
    </row>
    <row r="690" spans="1:5" ht="30" customHeight="1">
      <c r="A690" s="26" t="s">
        <v>430</v>
      </c>
      <c r="B690" s="27" t="s">
        <v>431</v>
      </c>
      <c r="C690" s="28">
        <v>4.1399999999999997</v>
      </c>
      <c r="D690" s="28">
        <v>4.1399999999999997</v>
      </c>
      <c r="E690" s="28">
        <v>0</v>
      </c>
    </row>
    <row r="691" spans="1:5" ht="30" customHeight="1">
      <c r="A691" s="26" t="s">
        <v>434</v>
      </c>
      <c r="B691" s="27" t="s">
        <v>435</v>
      </c>
      <c r="C691" s="28">
        <v>1.87</v>
      </c>
      <c r="D691" s="28">
        <v>1.87</v>
      </c>
      <c r="E691" s="28">
        <v>0</v>
      </c>
    </row>
    <row r="692" spans="1:5" ht="30" customHeight="1">
      <c r="A692" s="26" t="s">
        <v>518</v>
      </c>
      <c r="B692" s="27" t="s">
        <v>519</v>
      </c>
      <c r="C692" s="28">
        <v>0</v>
      </c>
      <c r="D692" s="28">
        <v>0</v>
      </c>
      <c r="E692" s="28">
        <v>0</v>
      </c>
    </row>
    <row r="693" spans="1:5" ht="30" customHeight="1">
      <c r="A693" s="26"/>
      <c r="B693" s="27" t="s">
        <v>371</v>
      </c>
      <c r="C693" s="28">
        <v>0</v>
      </c>
      <c r="D693" s="28">
        <v>0</v>
      </c>
      <c r="E693" s="28">
        <v>0</v>
      </c>
    </row>
    <row r="694" spans="1:5" ht="30" customHeight="1">
      <c r="A694" s="26" t="s">
        <v>372</v>
      </c>
      <c r="B694" s="27" t="s">
        <v>373</v>
      </c>
      <c r="C694" s="28">
        <v>0</v>
      </c>
      <c r="D694" s="28">
        <v>0</v>
      </c>
      <c r="E694" s="28">
        <v>0</v>
      </c>
    </row>
    <row r="695" spans="1:5" ht="30" customHeight="1">
      <c r="A695" s="26" t="s">
        <v>374</v>
      </c>
      <c r="B695" s="27" t="s">
        <v>375</v>
      </c>
      <c r="C695" s="28">
        <v>0</v>
      </c>
      <c r="D695" s="28">
        <v>0</v>
      </c>
      <c r="E695" s="28">
        <v>0</v>
      </c>
    </row>
    <row r="696" spans="1:5" ht="30" customHeight="1">
      <c r="A696" s="26" t="s">
        <v>520</v>
      </c>
      <c r="B696" s="27" t="s">
        <v>521</v>
      </c>
      <c r="C696" s="28">
        <v>0</v>
      </c>
      <c r="D696" s="28">
        <v>0</v>
      </c>
      <c r="E696" s="28">
        <v>0</v>
      </c>
    </row>
    <row r="697" spans="1:5" ht="30" customHeight="1">
      <c r="A697" s="26" t="s">
        <v>522</v>
      </c>
      <c r="B697" s="27" t="s">
        <v>523</v>
      </c>
      <c r="C697" s="28">
        <v>0</v>
      </c>
      <c r="D697" s="28">
        <v>0</v>
      </c>
      <c r="E697" s="28">
        <v>0</v>
      </c>
    </row>
    <row r="698" spans="1:5" ht="30" customHeight="1">
      <c r="A698" s="26"/>
      <c r="B698" s="27" t="s">
        <v>371</v>
      </c>
      <c r="C698" s="28">
        <v>0</v>
      </c>
      <c r="D698" s="28">
        <v>0</v>
      </c>
      <c r="E698" s="28">
        <v>0</v>
      </c>
    </row>
    <row r="699" spans="1:5" ht="30" customHeight="1">
      <c r="A699" s="26" t="s">
        <v>372</v>
      </c>
      <c r="B699" s="27" t="s">
        <v>373</v>
      </c>
      <c r="C699" s="28">
        <v>0</v>
      </c>
      <c r="D699" s="28">
        <v>0</v>
      </c>
      <c r="E699" s="28">
        <v>0</v>
      </c>
    </row>
    <row r="700" spans="1:5" ht="30" customHeight="1">
      <c r="A700" s="26" t="s">
        <v>404</v>
      </c>
      <c r="B700" s="27" t="s">
        <v>405</v>
      </c>
      <c r="C700" s="28">
        <v>0</v>
      </c>
      <c r="D700" s="28">
        <v>0</v>
      </c>
      <c r="E700" s="28">
        <v>0</v>
      </c>
    </row>
    <row r="701" spans="1:5" ht="30" customHeight="1">
      <c r="A701" s="26" t="s">
        <v>420</v>
      </c>
      <c r="B701" s="27" t="s">
        <v>421</v>
      </c>
      <c r="C701" s="28">
        <v>0</v>
      </c>
      <c r="D701" s="28">
        <v>0</v>
      </c>
      <c r="E701" s="28">
        <v>0</v>
      </c>
    </row>
    <row r="702" spans="1:5" ht="30" customHeight="1">
      <c r="A702" s="26" t="s">
        <v>524</v>
      </c>
      <c r="B702" s="27" t="s">
        <v>525</v>
      </c>
      <c r="C702" s="28">
        <v>0</v>
      </c>
      <c r="D702" s="28">
        <v>0</v>
      </c>
      <c r="E702" s="28">
        <v>0</v>
      </c>
    </row>
    <row r="703" spans="1:5" ht="30" customHeight="1">
      <c r="A703" s="26"/>
      <c r="B703" s="27" t="s">
        <v>371</v>
      </c>
      <c r="C703" s="28">
        <v>0</v>
      </c>
      <c r="D703" s="28">
        <v>0</v>
      </c>
      <c r="E703" s="28">
        <v>0</v>
      </c>
    </row>
    <row r="704" spans="1:5" ht="30" customHeight="1">
      <c r="A704" s="26" t="s">
        <v>372</v>
      </c>
      <c r="B704" s="27" t="s">
        <v>373</v>
      </c>
      <c r="C704" s="28">
        <v>0</v>
      </c>
      <c r="D704" s="28">
        <v>0</v>
      </c>
      <c r="E704" s="28">
        <v>0</v>
      </c>
    </row>
    <row r="705" spans="1:5" ht="30" customHeight="1">
      <c r="A705" s="26" t="s">
        <v>392</v>
      </c>
      <c r="B705" s="27" t="s">
        <v>393</v>
      </c>
      <c r="C705" s="28">
        <v>0</v>
      </c>
      <c r="D705" s="28">
        <v>0</v>
      </c>
      <c r="E705" s="28">
        <v>0</v>
      </c>
    </row>
    <row r="706" spans="1:5" ht="30" customHeight="1">
      <c r="A706" s="26" t="s">
        <v>394</v>
      </c>
      <c r="B706" s="27" t="s">
        <v>395</v>
      </c>
      <c r="C706" s="28">
        <v>0</v>
      </c>
      <c r="D706" s="28">
        <v>0</v>
      </c>
      <c r="E706" s="28">
        <v>0</v>
      </c>
    </row>
    <row r="707" spans="1:5" ht="30" customHeight="1">
      <c r="A707" s="26" t="s">
        <v>432</v>
      </c>
      <c r="B707" s="27" t="s">
        <v>433</v>
      </c>
      <c r="C707" s="28">
        <v>0</v>
      </c>
      <c r="D707" s="28">
        <v>0</v>
      </c>
      <c r="E707" s="28">
        <v>0</v>
      </c>
    </row>
    <row r="708" spans="1:5" ht="30" customHeight="1">
      <c r="A708" s="26" t="s">
        <v>526</v>
      </c>
      <c r="B708" s="27" t="s">
        <v>527</v>
      </c>
      <c r="C708" s="28">
        <v>0</v>
      </c>
      <c r="D708" s="28">
        <v>0</v>
      </c>
      <c r="E708" s="28">
        <v>0</v>
      </c>
    </row>
    <row r="709" spans="1:5" ht="30" customHeight="1">
      <c r="A709" s="26"/>
      <c r="B709" s="27" t="s">
        <v>371</v>
      </c>
      <c r="C709" s="28">
        <v>0</v>
      </c>
      <c r="D709" s="28">
        <v>0</v>
      </c>
      <c r="E709" s="28">
        <v>0</v>
      </c>
    </row>
    <row r="710" spans="1:5" ht="30" customHeight="1">
      <c r="A710" s="26" t="s">
        <v>372</v>
      </c>
      <c r="B710" s="27" t="s">
        <v>373</v>
      </c>
      <c r="C710" s="28">
        <v>0</v>
      </c>
      <c r="D710" s="28">
        <v>0</v>
      </c>
      <c r="E710" s="28">
        <v>0</v>
      </c>
    </row>
    <row r="711" spans="1:5" ht="30" customHeight="1">
      <c r="A711" s="26" t="s">
        <v>374</v>
      </c>
      <c r="B711" s="27" t="s">
        <v>375</v>
      </c>
      <c r="C711" s="28">
        <v>0</v>
      </c>
      <c r="D711" s="28">
        <v>0</v>
      </c>
      <c r="E711" s="28">
        <v>0</v>
      </c>
    </row>
    <row r="712" spans="1:5" ht="30" customHeight="1">
      <c r="A712" s="26" t="s">
        <v>390</v>
      </c>
      <c r="B712" s="27" t="s">
        <v>391</v>
      </c>
      <c r="C712" s="28">
        <v>0</v>
      </c>
      <c r="D712" s="28">
        <v>0</v>
      </c>
      <c r="E712" s="28">
        <v>0</v>
      </c>
    </row>
    <row r="713" spans="1:5" ht="30" customHeight="1">
      <c r="A713" s="26" t="s">
        <v>394</v>
      </c>
      <c r="B713" s="27" t="s">
        <v>395</v>
      </c>
      <c r="C713" s="28">
        <v>0</v>
      </c>
      <c r="D713" s="28">
        <v>0</v>
      </c>
      <c r="E713" s="28">
        <v>0</v>
      </c>
    </row>
    <row r="714" spans="1:5" ht="30" customHeight="1">
      <c r="A714" s="26" t="s">
        <v>398</v>
      </c>
      <c r="B714" s="27" t="s">
        <v>399</v>
      </c>
      <c r="C714" s="28">
        <v>0</v>
      </c>
      <c r="D714" s="28">
        <v>0</v>
      </c>
      <c r="E714" s="28">
        <v>0</v>
      </c>
    </row>
    <row r="715" spans="1:5" ht="30" customHeight="1">
      <c r="A715" s="26" t="s">
        <v>410</v>
      </c>
      <c r="B715" s="27" t="s">
        <v>411</v>
      </c>
      <c r="C715" s="28">
        <v>0</v>
      </c>
      <c r="D715" s="28">
        <v>0</v>
      </c>
      <c r="E715" s="28">
        <v>0</v>
      </c>
    </row>
    <row r="716" spans="1:5" ht="30" customHeight="1">
      <c r="A716" s="26" t="s">
        <v>440</v>
      </c>
      <c r="B716" s="27" t="s">
        <v>441</v>
      </c>
      <c r="C716" s="28">
        <v>0</v>
      </c>
      <c r="D716" s="28">
        <v>0</v>
      </c>
      <c r="E716" s="28">
        <v>0</v>
      </c>
    </row>
    <row r="717" spans="1:5" ht="30" customHeight="1">
      <c r="A717" s="26" t="s">
        <v>528</v>
      </c>
      <c r="B717" s="27" t="s">
        <v>529</v>
      </c>
      <c r="C717" s="28">
        <v>0</v>
      </c>
      <c r="D717" s="28">
        <v>0</v>
      </c>
      <c r="E717" s="28">
        <v>0</v>
      </c>
    </row>
    <row r="718" spans="1:5" ht="30" customHeight="1">
      <c r="A718" s="26"/>
      <c r="B718" s="27" t="s">
        <v>371</v>
      </c>
      <c r="C718" s="28">
        <v>0</v>
      </c>
      <c r="D718" s="28">
        <v>0</v>
      </c>
      <c r="E718" s="28">
        <v>0</v>
      </c>
    </row>
    <row r="719" spans="1:5" ht="30" customHeight="1">
      <c r="A719" s="26" t="s">
        <v>372</v>
      </c>
      <c r="B719" s="27" t="s">
        <v>373</v>
      </c>
      <c r="C719" s="28">
        <v>0</v>
      </c>
      <c r="D719" s="28">
        <v>0</v>
      </c>
      <c r="E719" s="28">
        <v>0</v>
      </c>
    </row>
    <row r="720" spans="1:5" ht="30" customHeight="1">
      <c r="A720" s="26" t="s">
        <v>420</v>
      </c>
      <c r="B720" s="27" t="s">
        <v>421</v>
      </c>
      <c r="C720" s="28">
        <v>0</v>
      </c>
      <c r="D720" s="28">
        <v>0</v>
      </c>
      <c r="E720" s="28">
        <v>0</v>
      </c>
    </row>
    <row r="721" spans="1:5" ht="30" customHeight="1">
      <c r="A721" s="26" t="s">
        <v>530</v>
      </c>
      <c r="B721" s="27" t="s">
        <v>531</v>
      </c>
      <c r="C721" s="28">
        <v>0</v>
      </c>
      <c r="D721" s="28">
        <v>0</v>
      </c>
      <c r="E721" s="28">
        <v>0</v>
      </c>
    </row>
    <row r="722" spans="1:5" ht="30" customHeight="1">
      <c r="A722" s="26"/>
      <c r="B722" s="27" t="s">
        <v>371</v>
      </c>
      <c r="C722" s="28">
        <v>0</v>
      </c>
      <c r="D722" s="28">
        <v>0</v>
      </c>
      <c r="E722" s="28">
        <v>0</v>
      </c>
    </row>
    <row r="723" spans="1:5" ht="30" customHeight="1">
      <c r="A723" s="26" t="s">
        <v>372</v>
      </c>
      <c r="B723" s="27" t="s">
        <v>373</v>
      </c>
      <c r="C723" s="28">
        <v>0</v>
      </c>
      <c r="D723" s="28">
        <v>0</v>
      </c>
      <c r="E723" s="28">
        <v>0</v>
      </c>
    </row>
    <row r="724" spans="1:5" ht="30" customHeight="1">
      <c r="A724" s="26" t="s">
        <v>438</v>
      </c>
      <c r="B724" s="27" t="s">
        <v>439</v>
      </c>
      <c r="C724" s="28">
        <v>0</v>
      </c>
      <c r="D724" s="28">
        <v>0</v>
      </c>
      <c r="E724" s="28">
        <v>0</v>
      </c>
    </row>
    <row r="725" spans="1:5" ht="30" customHeight="1">
      <c r="A725" s="26" t="s">
        <v>532</v>
      </c>
      <c r="B725" s="27" t="s">
        <v>533</v>
      </c>
      <c r="C725" s="28">
        <v>0</v>
      </c>
      <c r="D725" s="28">
        <v>0</v>
      </c>
      <c r="E725" s="28">
        <v>0</v>
      </c>
    </row>
    <row r="726" spans="1:5" ht="30" customHeight="1">
      <c r="A726" s="26"/>
      <c r="B726" s="27" t="s">
        <v>371</v>
      </c>
      <c r="C726" s="28">
        <v>0</v>
      </c>
      <c r="D726" s="28">
        <v>0</v>
      </c>
      <c r="E726" s="28">
        <v>0</v>
      </c>
    </row>
    <row r="727" spans="1:5" ht="30" customHeight="1">
      <c r="A727" s="26" t="s">
        <v>372</v>
      </c>
      <c r="B727" s="27" t="s">
        <v>373</v>
      </c>
      <c r="C727" s="28">
        <v>0</v>
      </c>
      <c r="D727" s="28">
        <v>0</v>
      </c>
      <c r="E727" s="28">
        <v>0</v>
      </c>
    </row>
    <row r="728" spans="1:5" ht="30" customHeight="1">
      <c r="A728" s="26" t="s">
        <v>376</v>
      </c>
      <c r="B728" s="27" t="s">
        <v>377</v>
      </c>
      <c r="C728" s="28">
        <v>0</v>
      </c>
      <c r="D728" s="28">
        <v>0</v>
      </c>
      <c r="E728" s="28">
        <v>0</v>
      </c>
    </row>
    <row r="729" spans="1:5" ht="30" customHeight="1">
      <c r="A729" s="26" t="s">
        <v>534</v>
      </c>
      <c r="B729" s="27" t="s">
        <v>535</v>
      </c>
      <c r="C729" s="28">
        <v>0</v>
      </c>
      <c r="D729" s="28">
        <v>0</v>
      </c>
      <c r="E729" s="28">
        <v>0</v>
      </c>
    </row>
    <row r="730" spans="1:5" ht="30" customHeight="1">
      <c r="A730" s="26"/>
      <c r="B730" s="27" t="s">
        <v>371</v>
      </c>
      <c r="C730" s="28">
        <v>0</v>
      </c>
      <c r="D730" s="28">
        <v>0</v>
      </c>
      <c r="E730" s="28">
        <v>0</v>
      </c>
    </row>
    <row r="731" spans="1:5" ht="30" customHeight="1">
      <c r="A731" s="26" t="s">
        <v>372</v>
      </c>
      <c r="B731" s="27" t="s">
        <v>373</v>
      </c>
      <c r="C731" s="28">
        <v>0</v>
      </c>
      <c r="D731" s="28">
        <v>0</v>
      </c>
      <c r="E731" s="28">
        <v>0</v>
      </c>
    </row>
    <row r="732" spans="1:5" ht="30" customHeight="1">
      <c r="A732" s="26" t="s">
        <v>408</v>
      </c>
      <c r="B732" s="27" t="s">
        <v>409</v>
      </c>
      <c r="C732" s="28">
        <v>0</v>
      </c>
      <c r="D732" s="28">
        <v>0</v>
      </c>
      <c r="E732" s="28">
        <v>0</v>
      </c>
    </row>
    <row r="733" spans="1:5" ht="30" customHeight="1">
      <c r="A733" s="26" t="s">
        <v>536</v>
      </c>
      <c r="B733" s="27" t="s">
        <v>537</v>
      </c>
      <c r="C733" s="28">
        <v>67.86</v>
      </c>
      <c r="D733" s="28">
        <v>0</v>
      </c>
      <c r="E733" s="28">
        <v>67.86</v>
      </c>
    </row>
    <row r="734" spans="1:5" ht="30" customHeight="1">
      <c r="A734" s="26" t="s">
        <v>538</v>
      </c>
      <c r="B734" s="27" t="s">
        <v>525</v>
      </c>
      <c r="C734" s="28">
        <v>48</v>
      </c>
      <c r="D734" s="28">
        <v>0</v>
      </c>
      <c r="E734" s="28">
        <v>48</v>
      </c>
    </row>
    <row r="735" spans="1:5" ht="30" customHeight="1">
      <c r="A735" s="26"/>
      <c r="B735" s="27" t="s">
        <v>371</v>
      </c>
      <c r="C735" s="28">
        <v>48</v>
      </c>
      <c r="D735" s="28">
        <v>0</v>
      </c>
      <c r="E735" s="28">
        <v>48</v>
      </c>
    </row>
    <row r="736" spans="1:5" ht="30" customHeight="1">
      <c r="A736" s="26" t="s">
        <v>372</v>
      </c>
      <c r="B736" s="27" t="s">
        <v>373</v>
      </c>
      <c r="C736" s="28">
        <v>48</v>
      </c>
      <c r="D736" s="28">
        <v>0</v>
      </c>
      <c r="E736" s="28">
        <v>48</v>
      </c>
    </row>
    <row r="737" spans="1:5" ht="30" customHeight="1">
      <c r="A737" s="26" t="s">
        <v>376</v>
      </c>
      <c r="B737" s="27" t="s">
        <v>377</v>
      </c>
      <c r="C737" s="28">
        <v>0</v>
      </c>
      <c r="D737" s="28">
        <v>0</v>
      </c>
      <c r="E737" s="28">
        <v>0</v>
      </c>
    </row>
    <row r="738" spans="1:5" ht="30" customHeight="1">
      <c r="A738" s="26" t="s">
        <v>418</v>
      </c>
      <c r="B738" s="27" t="s">
        <v>419</v>
      </c>
      <c r="C738" s="28">
        <v>0</v>
      </c>
      <c r="D738" s="28">
        <v>0</v>
      </c>
      <c r="E738" s="28">
        <v>0</v>
      </c>
    </row>
    <row r="739" spans="1:5" ht="30" customHeight="1">
      <c r="A739" s="26" t="s">
        <v>430</v>
      </c>
      <c r="B739" s="27" t="s">
        <v>431</v>
      </c>
      <c r="C739" s="28">
        <v>28</v>
      </c>
      <c r="D739" s="28">
        <v>0</v>
      </c>
      <c r="E739" s="28">
        <v>28</v>
      </c>
    </row>
    <row r="740" spans="1:5" ht="30" customHeight="1">
      <c r="A740" s="26" t="s">
        <v>432</v>
      </c>
      <c r="B740" s="27" t="s">
        <v>433</v>
      </c>
      <c r="C740" s="28">
        <v>20</v>
      </c>
      <c r="D740" s="28">
        <v>0</v>
      </c>
      <c r="E740" s="28">
        <v>20</v>
      </c>
    </row>
    <row r="741" spans="1:5" ht="30" customHeight="1">
      <c r="A741" s="26" t="s">
        <v>539</v>
      </c>
      <c r="B741" s="27" t="s">
        <v>527</v>
      </c>
      <c r="C741" s="28">
        <v>0</v>
      </c>
      <c r="D741" s="28">
        <v>0</v>
      </c>
      <c r="E741" s="28">
        <v>0</v>
      </c>
    </row>
    <row r="742" spans="1:5" ht="30" customHeight="1">
      <c r="A742" s="26"/>
      <c r="B742" s="27" t="s">
        <v>371</v>
      </c>
      <c r="C742" s="28">
        <v>0</v>
      </c>
      <c r="D742" s="28">
        <v>0</v>
      </c>
      <c r="E742" s="28">
        <v>0</v>
      </c>
    </row>
    <row r="743" spans="1:5" ht="30" customHeight="1">
      <c r="A743" s="26" t="s">
        <v>372</v>
      </c>
      <c r="B743" s="27" t="s">
        <v>373</v>
      </c>
      <c r="C743" s="28">
        <v>0</v>
      </c>
      <c r="D743" s="28">
        <v>0</v>
      </c>
      <c r="E743" s="28">
        <v>0</v>
      </c>
    </row>
    <row r="744" spans="1:5" ht="30" customHeight="1">
      <c r="A744" s="26" t="s">
        <v>376</v>
      </c>
      <c r="B744" s="27" t="s">
        <v>377</v>
      </c>
      <c r="C744" s="28">
        <v>0</v>
      </c>
      <c r="D744" s="28">
        <v>0</v>
      </c>
      <c r="E744" s="28">
        <v>0</v>
      </c>
    </row>
    <row r="745" spans="1:5" ht="30" customHeight="1">
      <c r="A745" s="26" t="s">
        <v>414</v>
      </c>
      <c r="B745" s="27" t="s">
        <v>415</v>
      </c>
      <c r="C745" s="28">
        <v>0</v>
      </c>
      <c r="D745" s="28">
        <v>0</v>
      </c>
      <c r="E745" s="28">
        <v>0</v>
      </c>
    </row>
    <row r="746" spans="1:5" ht="30" customHeight="1">
      <c r="A746" s="26" t="s">
        <v>540</v>
      </c>
      <c r="B746" s="27" t="s">
        <v>541</v>
      </c>
      <c r="C746" s="28">
        <v>19.86</v>
      </c>
      <c r="D746" s="28">
        <v>0</v>
      </c>
      <c r="E746" s="28">
        <v>19.86</v>
      </c>
    </row>
    <row r="747" spans="1:5" ht="30" customHeight="1">
      <c r="A747" s="26"/>
      <c r="B747" s="27" t="s">
        <v>371</v>
      </c>
      <c r="C747" s="28">
        <v>19.86</v>
      </c>
      <c r="D747" s="28">
        <v>0</v>
      </c>
      <c r="E747" s="28">
        <v>19.86</v>
      </c>
    </row>
    <row r="748" spans="1:5" ht="30" customHeight="1">
      <c r="A748" s="26" t="s">
        <v>372</v>
      </c>
      <c r="B748" s="27" t="s">
        <v>373</v>
      </c>
      <c r="C748" s="28">
        <v>19.86</v>
      </c>
      <c r="D748" s="28">
        <v>0</v>
      </c>
      <c r="E748" s="28">
        <v>19.86</v>
      </c>
    </row>
    <row r="749" spans="1:5" ht="30" customHeight="1">
      <c r="A749" s="26" t="s">
        <v>410</v>
      </c>
      <c r="B749" s="27" t="s">
        <v>411</v>
      </c>
      <c r="C749" s="28">
        <v>3.44</v>
      </c>
      <c r="D749" s="28">
        <v>0</v>
      </c>
      <c r="E749" s="28">
        <v>3.44</v>
      </c>
    </row>
    <row r="750" spans="1:5" ht="30" customHeight="1">
      <c r="A750" s="26" t="s">
        <v>436</v>
      </c>
      <c r="B750" s="27" t="s">
        <v>437</v>
      </c>
      <c r="C750" s="28">
        <v>16.420000000000002</v>
      </c>
      <c r="D750" s="28">
        <v>0</v>
      </c>
      <c r="E750" s="28">
        <v>16.420000000000002</v>
      </c>
    </row>
    <row r="751" spans="1:5" ht="13.5" customHeight="1">
      <c r="A751"/>
      <c r="B751"/>
      <c r="C751"/>
      <c r="D751"/>
      <c r="E751"/>
    </row>
    <row r="752" spans="1:5" ht="13.5" customHeight="1">
      <c r="A752"/>
      <c r="B752"/>
      <c r="C752"/>
      <c r="D752"/>
      <c r="E752"/>
    </row>
    <row r="754" spans="1:5" ht="13.5">
      <c r="A754"/>
      <c r="B754"/>
      <c r="C754"/>
      <c r="D754"/>
      <c r="E754"/>
    </row>
    <row r="755" spans="1:5" ht="13.5">
      <c r="A755"/>
      <c r="B755"/>
      <c r="C755"/>
      <c r="D755"/>
      <c r="E755"/>
    </row>
  </sheetData>
  <sheetProtection sheet="1" objects="1" scenarios="1" formatCells="0" formatColumns="0" formatRows="0"/>
  <mergeCells count="4">
    <mergeCell ref="A2:E2"/>
    <mergeCell ref="A3:C3"/>
    <mergeCell ref="A4:B4"/>
    <mergeCell ref="C4:E4"/>
  </mergeCells>
  <phoneticPr fontId="6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>
      <selection sqref="A1:E14"/>
    </sheetView>
  </sheetViews>
  <sheetFormatPr defaultColWidth="9" defaultRowHeight="13.5"/>
  <cols>
    <col min="1" max="1" width="16.125" customWidth="1"/>
    <col min="2" max="2" width="22.25" customWidth="1"/>
    <col min="3" max="3" width="14.5" customWidth="1"/>
    <col min="4" max="4" width="14" customWidth="1"/>
    <col min="5" max="5" width="16.875" customWidth="1"/>
  </cols>
  <sheetData>
    <row r="1" spans="1:5" ht="12.95" customHeight="1">
      <c r="A1" s="11" t="s">
        <v>542</v>
      </c>
      <c r="B1" s="12"/>
      <c r="C1" s="12"/>
      <c r="D1" s="12"/>
      <c r="E1" s="12"/>
    </row>
    <row r="2" spans="1:5" ht="24.95" customHeight="1">
      <c r="A2" s="152" t="s">
        <v>543</v>
      </c>
      <c r="B2" s="152"/>
      <c r="C2" s="152"/>
      <c r="D2" s="152"/>
      <c r="E2" s="152"/>
    </row>
    <row r="3" spans="1:5" ht="28.35" customHeight="1">
      <c r="A3" s="153" t="s">
        <v>11</v>
      </c>
      <c r="B3" s="154"/>
      <c r="C3" s="13"/>
      <c r="D3" s="13"/>
      <c r="E3" s="14" t="s">
        <v>12</v>
      </c>
    </row>
    <row r="4" spans="1:5" ht="21.95" customHeight="1">
      <c r="A4" s="155" t="s">
        <v>253</v>
      </c>
      <c r="B4" s="155"/>
      <c r="C4" s="155" t="s">
        <v>254</v>
      </c>
      <c r="D4" s="155"/>
      <c r="E4" s="155"/>
    </row>
    <row r="5" spans="1:5" ht="24" customHeight="1">
      <c r="A5" s="15" t="s">
        <v>255</v>
      </c>
      <c r="B5" s="16" t="s">
        <v>256</v>
      </c>
      <c r="C5" s="16" t="s">
        <v>106</v>
      </c>
      <c r="D5" s="16" t="s">
        <v>207</v>
      </c>
      <c r="E5" s="17" t="s">
        <v>208</v>
      </c>
    </row>
    <row r="6" spans="1:5" ht="26.1" customHeight="1">
      <c r="A6" s="15"/>
      <c r="B6" s="16" t="s">
        <v>115</v>
      </c>
      <c r="C6" s="18">
        <v>184.70070000000001</v>
      </c>
      <c r="D6" s="18"/>
      <c r="E6" s="19">
        <v>184.70070000000001</v>
      </c>
    </row>
    <row r="7" spans="1:5" ht="29.1" customHeight="1">
      <c r="A7" s="20" t="s">
        <v>544</v>
      </c>
      <c r="B7" s="21" t="s">
        <v>545</v>
      </c>
      <c r="C7" s="19">
        <v>164.70070000000001</v>
      </c>
      <c r="D7" s="16"/>
      <c r="E7" s="19">
        <v>164.70070000000001</v>
      </c>
    </row>
    <row r="8" spans="1:5" ht="29.1" customHeight="1">
      <c r="A8" s="20" t="s">
        <v>546</v>
      </c>
      <c r="B8" s="21" t="s">
        <v>545</v>
      </c>
      <c r="C8" s="18">
        <f>E8</f>
        <v>164.70070000000001</v>
      </c>
      <c r="D8" s="18"/>
      <c r="E8" s="19">
        <v>164.70070000000001</v>
      </c>
    </row>
    <row r="9" spans="1:5" ht="27.95" customHeight="1">
      <c r="A9" s="20" t="s">
        <v>547</v>
      </c>
      <c r="B9" s="21" t="s">
        <v>548</v>
      </c>
      <c r="C9" s="19">
        <v>20</v>
      </c>
      <c r="D9" s="16"/>
      <c r="E9" s="19">
        <v>20</v>
      </c>
    </row>
    <row r="10" spans="1:5" ht="33.950000000000003" customHeight="1">
      <c r="A10" s="20" t="s">
        <v>549</v>
      </c>
      <c r="B10" s="21" t="s">
        <v>548</v>
      </c>
      <c r="C10" s="19">
        <f>E10</f>
        <v>20</v>
      </c>
      <c r="D10" s="22"/>
      <c r="E10" s="19">
        <v>20</v>
      </c>
    </row>
    <row r="11" spans="1:5" ht="27" customHeight="1">
      <c r="A11" s="20"/>
      <c r="B11" s="21" t="s">
        <v>263</v>
      </c>
      <c r="C11" s="18">
        <f>E11</f>
        <v>184.70070000000001</v>
      </c>
      <c r="D11" s="18"/>
      <c r="E11" s="19">
        <f>E12</f>
        <v>184.70070000000001</v>
      </c>
    </row>
    <row r="12" spans="1:5" ht="33" customHeight="1">
      <c r="A12" s="20" t="s">
        <v>550</v>
      </c>
      <c r="B12" s="21" t="s">
        <v>551</v>
      </c>
      <c r="C12" s="18">
        <f>C13+C14</f>
        <v>184.70070000000001</v>
      </c>
      <c r="D12" s="18"/>
      <c r="E12" s="19">
        <f>E13+E14</f>
        <v>184.70070000000001</v>
      </c>
    </row>
    <row r="13" spans="1:5" ht="33" customHeight="1">
      <c r="A13" s="20" t="s">
        <v>552</v>
      </c>
      <c r="B13" s="23" t="s">
        <v>375</v>
      </c>
      <c r="C13" s="18">
        <f>E13</f>
        <v>164.70070000000001</v>
      </c>
      <c r="D13" s="22"/>
      <c r="E13" s="19">
        <v>164.70070000000001</v>
      </c>
    </row>
    <row r="14" spans="1:5" ht="27.95" customHeight="1">
      <c r="A14" s="20" t="s">
        <v>553</v>
      </c>
      <c r="B14" s="23" t="s">
        <v>301</v>
      </c>
      <c r="C14" s="18">
        <f>E14</f>
        <v>20</v>
      </c>
      <c r="D14" s="22"/>
      <c r="E14" s="19">
        <v>20</v>
      </c>
    </row>
  </sheetData>
  <sheetProtection formatCells="0" formatColumns="0" formatRows="0"/>
  <mergeCells count="4">
    <mergeCell ref="A2:E2"/>
    <mergeCell ref="A3:B3"/>
    <mergeCell ref="A4:B4"/>
    <mergeCell ref="C4:E4"/>
  </mergeCells>
  <phoneticPr fontId="6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>
      <selection sqref="A1:B10"/>
    </sheetView>
  </sheetViews>
  <sheetFormatPr defaultColWidth="9" defaultRowHeight="13.5"/>
  <cols>
    <col min="1" max="1" width="64.25" customWidth="1"/>
    <col min="2" max="2" width="44" style="2" customWidth="1"/>
  </cols>
  <sheetData>
    <row r="1" spans="1:2" ht="19.350000000000001" customHeight="1">
      <c r="A1" s="3" t="s">
        <v>554</v>
      </c>
    </row>
    <row r="2" spans="1:2" ht="32.1" customHeight="1">
      <c r="A2" s="147" t="s">
        <v>555</v>
      </c>
      <c r="B2" s="147"/>
    </row>
    <row r="3" spans="1:2" ht="21" customHeight="1">
      <c r="A3" s="1" t="s">
        <v>11</v>
      </c>
      <c r="B3" s="4" t="s">
        <v>12</v>
      </c>
    </row>
    <row r="4" spans="1:2" ht="29.1" customHeight="1">
      <c r="A4" s="5" t="s">
        <v>556</v>
      </c>
      <c r="B4" s="6" t="s">
        <v>254</v>
      </c>
    </row>
    <row r="5" spans="1:2" s="1" customFormat="1" ht="29.1" customHeight="1">
      <c r="A5" s="7" t="s">
        <v>557</v>
      </c>
      <c r="B5" s="8">
        <v>9.32</v>
      </c>
    </row>
    <row r="6" spans="1:2" s="1" customFormat="1" ht="29.1" customHeight="1">
      <c r="A6" s="9" t="s">
        <v>558</v>
      </c>
      <c r="B6" s="8">
        <v>0</v>
      </c>
    </row>
    <row r="7" spans="1:2" s="1" customFormat="1" ht="29.1" customHeight="1">
      <c r="A7" s="9" t="s">
        <v>559</v>
      </c>
      <c r="B7" s="8">
        <v>9.32</v>
      </c>
    </row>
    <row r="8" spans="1:2" s="1" customFormat="1" ht="29.1" customHeight="1">
      <c r="A8" s="9" t="s">
        <v>560</v>
      </c>
      <c r="B8" s="8">
        <v>0</v>
      </c>
    </row>
    <row r="9" spans="1:2" s="1" customFormat="1" ht="29.1" customHeight="1">
      <c r="A9" s="10" t="s">
        <v>561</v>
      </c>
      <c r="B9" s="8">
        <v>0</v>
      </c>
    </row>
    <row r="10" spans="1:2" s="1" customFormat="1" ht="29.1" customHeight="1">
      <c r="A10" s="10" t="s">
        <v>562</v>
      </c>
      <c r="B10" s="8">
        <v>0</v>
      </c>
    </row>
    <row r="11" spans="1:2" ht="28.9" customHeight="1"/>
  </sheetData>
  <sheetProtection sheet="1" objects="1" scenarios="1" formatCells="0" formatColumns="0" formatRows="0"/>
  <mergeCells count="1">
    <mergeCell ref="A2:B2"/>
  </mergeCells>
  <phoneticPr fontId="6" type="noConversion"/>
  <printOptions horizontalCentered="1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12</vt:i4>
      </vt:variant>
    </vt:vector>
  </HeadingPairs>
  <TitlesOfParts>
    <vt:vector size="21" baseType="lpstr">
      <vt:lpstr>目录</vt:lpstr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  <vt:lpstr>【01】收支总表!Print_Area</vt:lpstr>
      <vt:lpstr>【02】收入总表!Print_Area</vt:lpstr>
      <vt:lpstr>【04】财拨收支总表!Print_Area</vt:lpstr>
      <vt:lpstr>【05】一般公共预算支出!Print_Area</vt:lpstr>
      <vt:lpstr>【06】一般公共预算基本支出!Print_Area</vt:lpstr>
      <vt:lpstr>【07】政府性基金支出!Print_Area</vt:lpstr>
      <vt:lpstr>【08】财拨三公支出!Print_Area</vt:lpstr>
      <vt:lpstr>【02】收入总表!Print_Titles</vt:lpstr>
      <vt:lpstr>【03】支出总表!Print_Titles</vt:lpstr>
      <vt:lpstr>【05】一般公共预算支出!Print_Titles</vt:lpstr>
      <vt:lpstr>【06】一般公共预算基本支出!Print_Titles</vt:lpstr>
      <vt:lpstr>【07】政府性基金支出!Print_Titles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2018-01-15T03:26:00Z</dcterms:created>
  <dcterms:modified xsi:type="dcterms:W3CDTF">2021-04-19T01:41:49Z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EDOID">
    <vt:i4>66834</vt:i4>
  </property>
</Properties>
</file>