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【01】收支总表" sheetId="1" r:id="rId1"/>
    <sheet name="【02】收入总表" sheetId="2" r:id="rId2"/>
    <sheet name="【03】支出总表" sheetId="3" r:id="rId3"/>
    <sheet name="【04】财拨收支总表" sheetId="4" r:id="rId4"/>
    <sheet name="【05】一般公共预算支出" sheetId="5" r:id="rId5"/>
    <sheet name="【06】一般公共预算基本支出" sheetId="6" r:id="rId6"/>
    <sheet name="【07】政府性基金支出" sheetId="8" r:id="rId7"/>
    <sheet name="【08】财拨三公支出" sheetId="7" r:id="rId8"/>
  </sheets>
  <definedNames>
    <definedName name="_xlnm.Print_Area" localSheetId="0">【01】收支总表!$A$1:$F$43</definedName>
    <definedName name="_xlnm.Print_Area" localSheetId="1">【02】收入总表!$A$1:$Y$11</definedName>
    <definedName name="_xlnm.Print_Area" localSheetId="3">【04】财拨收支总表!$A$1:$J$37</definedName>
    <definedName name="_xlnm.Print_Area" localSheetId="4">【05】一般公共预算支出!$A$1:$E$65</definedName>
    <definedName name="_xlnm.Print_Area" localSheetId="5">【06】一般公共预算基本支出!$A$1:$E$169</definedName>
    <definedName name="_xlnm.Print_Area" localSheetId="6">【07】政府性基金支出!$A$1:$E$5</definedName>
    <definedName name="_xlnm.Print_Area" localSheetId="7">【08】财拨三公支出!$A$1:$B$10</definedName>
    <definedName name="_xlnm.Print_Titles" localSheetId="1">【02】收入总表!$1:$7</definedName>
    <definedName name="_xlnm.Print_Titles" localSheetId="2">【03】支出总表!$1:$7</definedName>
    <definedName name="_xlnm.Print_Titles" localSheetId="4">【05】一般公共预算支出!$1:$5</definedName>
    <definedName name="_xlnm.Print_Titles" localSheetId="5">【06】一般公共预算基本支出!$1:$5</definedName>
    <definedName name="_xlnm.Print_Titles" localSheetId="6">【07】政府性基金支出!$1:$5</definedName>
  </definedNames>
  <calcPr calcId="144525"/>
</workbook>
</file>

<file path=xl/sharedStrings.xml><?xml version="1.0" encoding="utf-8"?>
<sst xmlns="http://schemas.openxmlformats.org/spreadsheetml/2006/main" count="761" uniqueCount="321">
  <si>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</si>
  <si>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2021年鄂州市司法行政部门收支总体情况表</t>
  </si>
  <si>
    <t>填报单位:鄂州市司法局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</si>
  <si>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</si>
  <si>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</si>
  <si>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</si>
  <si>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</si>
  <si>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</si>
  <si>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</si>
  <si>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</si>
  <si>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</si>
  <si>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</si>
  <si>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</si>
  <si>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</si>
  <si>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</si>
  <si>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</si>
  <si>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</si>
  <si>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</si>
  <si>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</si>
  <si>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0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</si>
  <si>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</si>
  <si>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</si>
  <si>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</si>
  <si>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</si>
  <si>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</si>
  <si>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</si>
  <si>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</si>
  <si>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</si>
  <si>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</si>
  <si>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</si>
  <si>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</si>
  <si>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</si>
  <si>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</si>
  <si>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</si>
  <si>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</si>
  <si>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</si>
  <si>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</si>
  <si>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</si>
  <si>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</si>
  <si>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</si>
  <si>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</si>
  <si>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</si>
  <si>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</si>
  <si>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</si>
  <si>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</si>
  <si>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</si>
  <si>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</si>
  <si>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</si>
  <si>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</si>
  <si>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</si>
  <si>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</si>
  <si>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</si>
  <si>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</si>
  <si>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</si>
  <si>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</si>
  <si>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</si>
  <si>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</si>
  <si>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</si>
  <si>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</si>
  <si>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</si>
  <si>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</si>
  <si>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</si>
  <si>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</si>
  <si>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</si>
  <si>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</si>
  <si>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</si>
  <si>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</si>
  <si>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</si>
  <si>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</si>
  <si>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</si>
  <si>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</si>
  <si>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</si>
  <si>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</si>
  <si>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</si>
  <si>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</si>
  <si>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</si>
  <si>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</si>
  <si>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</si>
  <si>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</si>
  <si>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</si>
  <si>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</si>
  <si>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</si>
  <si>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</si>
  <si>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</si>
  <si>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</si>
  <si>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</si>
  <si>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</si>
  <si>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</si>
  <si>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</si>
  <si>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</si>
  <si>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0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</si>
  <si>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</si>
  <si>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</si>
  <si>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</si>
  <si>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2021年鄂州市司法行政部门收入总体情况表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</si>
  <si>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</si>
  <si>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</si>
  <si>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</si>
  <si>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</si>
  <si>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</si>
  <si>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</si>
  <si>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</si>
  <si>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</si>
  <si>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</si>
  <si>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</si>
  <si>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</si>
  <si>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</si>
  <si>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</si>
  <si>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</si>
  <si>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</si>
  <si>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</si>
  <si>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</si>
  <si>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</si>
  <si>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</si>
  <si>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</si>
  <si>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</si>
  <si>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</si>
  <si>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</si>
  <si>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</si>
  <si>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</si>
  <si>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</si>
  <si>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</si>
  <si>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</si>
  <si>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行政政法科</t>
  </si>
  <si>
    <t>234</t>
  </si>
  <si>
    <t xml:space="preserve">  鄂州市司法局</t>
  </si>
  <si>
    <t xml:space="preserve">  234001</t>
  </si>
  <si>
    <t>鄂州市司法局本级</t>
  </si>
  <si>
    <t xml:space="preserve">  234003</t>
  </si>
  <si>
    <t>鄂州市法律援助中心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</si>
  <si>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</si>
  <si>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2021年鄂州市司法行政部门支出总体情况表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</si>
  <si>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</si>
  <si>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</si>
  <si>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</si>
  <si>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</si>
  <si>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</si>
  <si>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</si>
  <si>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</si>
  <si>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</si>
  <si>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</si>
  <si>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</si>
  <si>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</si>
  <si>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</si>
  <si>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</si>
  <si>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</si>
  <si>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</si>
  <si>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 xml:space="preserve">    鄂州市司法局本级</t>
  </si>
  <si>
    <t>行政运行（司法）</t>
  </si>
  <si>
    <t xml:space="preserve">    鄂州市法律援助中心</t>
  </si>
  <si>
    <t>一般行政管理事务（司法）</t>
  </si>
  <si>
    <t>基层司法业务</t>
  </si>
  <si>
    <t>普法宣传</t>
  </si>
  <si>
    <t>律师管理</t>
  </si>
  <si>
    <t>公共法律援助</t>
  </si>
  <si>
    <t>社区矫正</t>
  </si>
  <si>
    <t>其他司法支出</t>
  </si>
  <si>
    <t>干部教育</t>
  </si>
  <si>
    <t>行政单位离退休</t>
  </si>
  <si>
    <t>机关事业单位基本养老保险缴费支出</t>
  </si>
  <si>
    <t>行政单位医疗</t>
  </si>
  <si>
    <t>住房公积金</t>
  </si>
  <si>
    <t>04表</t>
  </si>
  <si>
    <t>2021年鄂州市司法行政部门财政拨款收支总体情况表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</si>
  <si>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</si>
  <si>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</si>
  <si>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</si>
  <si>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</si>
  <si>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</si>
  <si>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</si>
  <si>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</si>
  <si>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</si>
  <si>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2021年鄂州市司法行政部门一般公共预算支出情况表</t>
  </si>
  <si>
    <t>功能分类科目（到项级）</t>
  </si>
  <si>
    <t>预算数</t>
  </si>
  <si>
    <t>科目编码</t>
  </si>
  <si>
    <t>科目名称</t>
  </si>
  <si>
    <t>204</t>
  </si>
  <si>
    <t>公共安全支出</t>
  </si>
  <si>
    <t xml:space="preserve">  20406</t>
  </si>
  <si>
    <t xml:space="preserve">  司法</t>
  </si>
  <si>
    <t xml:space="preserve">    2040601</t>
  </si>
  <si>
    <t xml:space="preserve">    行政运行（司法）</t>
  </si>
  <si>
    <t xml:space="preserve">      行政政法科</t>
  </si>
  <si>
    <t xml:space="preserve">      234</t>
  </si>
  <si>
    <t xml:space="preserve">        鄂州市司法局</t>
  </si>
  <si>
    <t xml:space="preserve">        234001</t>
  </si>
  <si>
    <t xml:space="preserve">          鄂州市司法局本级</t>
  </si>
  <si>
    <t xml:space="preserve">        234003</t>
  </si>
  <si>
    <t xml:space="preserve">          鄂州市法律援助中心</t>
  </si>
  <si>
    <t xml:space="preserve">    2040602</t>
  </si>
  <si>
    <t xml:space="preserve">    一般行政管理事务（司法）</t>
  </si>
  <si>
    <t xml:space="preserve">    2040605</t>
  </si>
  <si>
    <t xml:space="preserve">    普法宣传</t>
  </si>
  <si>
    <t xml:space="preserve">    2040606</t>
  </si>
  <si>
    <t xml:space="preserve">    律师管理</t>
  </si>
  <si>
    <t xml:space="preserve">    2040607</t>
  </si>
  <si>
    <t xml:space="preserve">    公共法律援助</t>
  </si>
  <si>
    <t xml:space="preserve">    2040610</t>
  </si>
  <si>
    <t xml:space="preserve">    社区矫正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</si>
  <si>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</si>
  <si>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</si>
  <si>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</si>
  <si>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</si>
  <si>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</si>
  <si>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</si>
  <si>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</si>
  <si>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</si>
  <si>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</si>
  <si>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</si>
  <si>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</si>
  <si>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</si>
  <si>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</si>
  <si>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</si>
  <si>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</si>
  <si>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</si>
  <si>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</si>
  <si>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</si>
  <si>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</si>
  <si>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</si>
  <si>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</si>
  <si>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</si>
  <si>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</si>
  <si>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</si>
  <si>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</si>
  <si>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</si>
  <si>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</si>
  <si>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2021年鄂州市司法行政部门一般公共预算基本支出情况表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</si>
  <si>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</si>
  <si>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</si>
  <si>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</si>
  <si>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</si>
  <si>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行政政法科</t>
  </si>
  <si>
    <t xml:space="preserve">    234</t>
  </si>
  <si>
    <t xml:space="preserve">      鄂州市司法局</t>
  </si>
  <si>
    <t xml:space="preserve">      234001</t>
  </si>
  <si>
    <t xml:space="preserve">        鄂州市司法局本级</t>
  </si>
  <si>
    <t xml:space="preserve">      234003</t>
  </si>
  <si>
    <t xml:space="preserve">        鄂州市法律援助中心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</si>
  <si>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</si>
  <si>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</si>
  <si>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</si>
  <si>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</si>
  <si>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</si>
  <si>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</si>
  <si>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</si>
  <si>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</si>
  <si>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</si>
  <si>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</si>
  <si>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</si>
  <si>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</si>
  <si>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</si>
  <si>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</si>
  <si>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</si>
  <si>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</si>
  <si>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</si>
  <si>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</si>
  <si>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</si>
  <si>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</si>
  <si>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</si>
  <si>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</si>
  <si>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</si>
  <si>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</si>
  <si>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</si>
  <si>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</si>
  <si>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</si>
  <si>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</si>
  <si>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</si>
  <si>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</si>
  <si>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</si>
  <si>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</si>
  <si>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</si>
  <si>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</si>
  <si>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</si>
  <si>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</si>
  <si>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</si>
  <si>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</si>
  <si>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</si>
  <si>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</si>
  <si>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</si>
  <si>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</si>
  <si>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</si>
  <si>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</si>
  <si>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</si>
  <si>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</si>
  <si>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</si>
  <si>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</si>
  <si>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</si>
  <si>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</si>
  <si>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</si>
  <si>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</si>
  <si>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</si>
  <si>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</si>
  <si>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</si>
  <si>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</si>
  <si>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</si>
  <si>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</si>
  <si>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</si>
  <si>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</si>
  <si>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</si>
  <si>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</si>
  <si>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</si>
  <si>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</si>
  <si>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309</t>
  </si>
  <si>
    <t>资本性支出（基本建设）</t>
  </si>
  <si>
    <t xml:space="preserve">  30902</t>
  </si>
  <si>
    <t xml:space="preserve">  办公设备购置</t>
  </si>
  <si>
    <t>310</t>
  </si>
  <si>
    <t>资本性支出</t>
  </si>
  <si>
    <t xml:space="preserve">  31002</t>
  </si>
  <si>
    <t>07表</t>
  </si>
  <si>
    <t>2021年鄂州市司法行政部门政府性基金预算支出情况表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</si>
  <si>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</si>
  <si>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2021年鄂州市司法行政部门财政拨款“三公”经费支出情况表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</si>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</sst>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#,##0.0_ "/>
    <numFmt numFmtId="178" formatCode="0.00_ "/>
    <numFmt numFmtId="179" formatCode="0000"/>
    <numFmt numFmtId="180" formatCode="00"/>
    <numFmt numFmtId="181" formatCode="* #,##0.00;* \-#,##0.00;* &quot;&quot;??;@"/>
  </numFmts>
  <fonts count="29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0"/>
    </font>
    <font>
      <sz val="20"/>
      <name val="方正小标宋简体"/>
      <charset val="134"/>
    </font>
    <font>
      <sz val="9"/>
      <name val="Times New Roman"/>
      <charset val="0"/>
    </font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>
      <alignment vertical="center"/>
    </xf>
    <xf numFmtId="0" fontId="1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0" borderId="17" applyNumberFormat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11" borderId="18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indent="2"/>
    </xf>
    <xf numFmtId="178" fontId="4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180" fontId="8" fillId="0" borderId="0" xfId="0" applyNumberFormat="1" applyFont="1" applyFill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177" fontId="4" fillId="0" borderId="9" xfId="0" applyNumberFormat="1" applyFont="1" applyFill="1" applyBorder="1" applyAlignment="1" applyProtection="1">
      <alignment horizontal="center" vertical="center" wrapText="1"/>
    </xf>
    <xf numFmtId="177" fontId="4" fillId="0" borderId="6" xfId="0" applyNumberFormat="1" applyFont="1" applyFill="1" applyBorder="1" applyAlignment="1" applyProtection="1">
      <alignment horizontal="center" vertical="center" wrapText="1"/>
    </xf>
    <xf numFmtId="177" fontId="4" fillId="0" borderId="10" xfId="0" applyNumberFormat="1" applyFont="1" applyFill="1" applyBorder="1" applyAlignment="1" applyProtection="1">
      <alignment horizontal="center" vertical="center" wrapText="1"/>
    </xf>
    <xf numFmtId="177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181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177" fontId="4" fillId="0" borderId="8" xfId="0" applyNumberFormat="1" applyFont="1" applyFill="1" applyBorder="1" applyAlignment="1" applyProtection="1">
      <alignment horizontal="center" vertical="center" wrapText="1"/>
    </xf>
    <xf numFmtId="181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 applyProtection="1">
      <alignment horizontal="center" vertical="center" wrapText="1"/>
    </xf>
    <xf numFmtId="177" fontId="4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178" fontId="5" fillId="0" borderId="1" xfId="0" applyNumberFormat="1" applyFont="1" applyFill="1" applyBorder="1" applyAlignment="1">
      <alignment horizontal="right" vertical="center" wrapText="1"/>
    </xf>
    <xf numFmtId="176" fontId="9" fillId="0" borderId="1" xfId="0" applyNumberFormat="1" applyFont="1" applyFill="1" applyBorder="1" applyAlignment="1" applyProtection="1">
      <alignment horizontal="right" vertical="center" wrapText="1"/>
    </xf>
    <xf numFmtId="178" fontId="9" fillId="0" borderId="1" xfId="0" applyNumberFormat="1" applyFont="1" applyFill="1" applyBorder="1" applyAlignment="1" applyProtection="1">
      <alignment horizontal="right" vertical="center" wrapText="1"/>
    </xf>
  </cellXfs>
  <cellStyles count="50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tabSelected="1" workbookViewId="0">
      <selection activeCell="F6" sqref="F6"/>
    </sheetView>
  </sheetViews>
  <sheetFormatPr defaultColWidth="9" defaultRowHeight="13.5" outlineLevelCol="5"/>
  <cols>
    <col min="1" max="1" width="40.5" customWidth="1"/>
    <col min="2" max="2" width="15.25" customWidth="1"/>
    <col min="3" max="3" width="46.875" customWidth="1"/>
    <col min="4" max="4" width="14.5" customWidth="1"/>
    <col min="5" max="5" width="39.125" customWidth="1"/>
    <col min="6" max="6" width="14.875" customWidth="1"/>
  </cols>
  <sheetData>
    <row r="1" customHeight="1" spans="1:1">
      <c r="A1" s="90" t="s">
        <v>0</v>
      </c>
    </row>
    <row r="2" ht="25.5" customHeight="1" spans="1:6">
      <c r="A2" s="91" t="s">
        <v>1</v>
      </c>
      <c r="B2" s="91"/>
      <c r="C2" s="91"/>
      <c r="D2" s="91"/>
      <c r="E2" s="91"/>
      <c r="F2" s="91"/>
    </row>
    <row r="3" ht="15.75" customHeight="1" spans="1:6">
      <c r="A3" s="92" t="s">
        <v>2</v>
      </c>
      <c r="B3" s="93"/>
      <c r="C3" s="93"/>
      <c r="D3" s="92"/>
      <c r="E3" s="92"/>
      <c r="F3" s="94" t="s">
        <v>3</v>
      </c>
    </row>
    <row r="4" ht="22.5" customHeight="1" spans="1:6">
      <c r="A4" s="95" t="s">
        <v>4</v>
      </c>
      <c r="B4" s="95"/>
      <c r="C4" s="19" t="s">
        <v>5</v>
      </c>
      <c r="D4" s="19"/>
      <c r="E4" s="19"/>
      <c r="F4" s="19"/>
    </row>
    <row r="5" ht="24.75" customHeight="1" spans="1:6">
      <c r="A5" s="19" t="s">
        <v>6</v>
      </c>
      <c r="B5" s="19" t="s">
        <v>7</v>
      </c>
      <c r="C5" s="19" t="s">
        <v>8</v>
      </c>
      <c r="D5" s="96" t="s">
        <v>7</v>
      </c>
      <c r="E5" s="19" t="s">
        <v>9</v>
      </c>
      <c r="F5" s="19" t="s">
        <v>7</v>
      </c>
    </row>
    <row r="6" s="1" customFormat="1" ht="20.1" customHeight="1" spans="1:6">
      <c r="A6" s="40" t="s">
        <v>10</v>
      </c>
      <c r="B6" s="97">
        <f>1276.74+86.7</f>
        <v>1363.44</v>
      </c>
      <c r="C6" s="38" t="s">
        <v>11</v>
      </c>
      <c r="D6" s="98">
        <v>0</v>
      </c>
      <c r="E6" s="40" t="s">
        <v>12</v>
      </c>
      <c r="F6" s="98">
        <f>F7+F10</f>
        <v>1056.44</v>
      </c>
    </row>
    <row r="7" s="1" customFormat="1" ht="20.1" customHeight="1" spans="1:6">
      <c r="A7" s="42" t="s">
        <v>13</v>
      </c>
      <c r="B7" s="97">
        <f>1276.74+86.7</f>
        <v>1363.44</v>
      </c>
      <c r="C7" s="38" t="s">
        <v>14</v>
      </c>
      <c r="D7" s="98">
        <v>0</v>
      </c>
      <c r="E7" s="41" t="s">
        <v>15</v>
      </c>
      <c r="F7" s="98">
        <f>F8+F9</f>
        <v>905.64</v>
      </c>
    </row>
    <row r="8" s="1" customFormat="1" ht="20.1" customHeight="1" spans="1:6">
      <c r="A8" s="42" t="s">
        <v>16</v>
      </c>
      <c r="B8" s="97">
        <f>1276.74+86.7</f>
        <v>1363.44</v>
      </c>
      <c r="C8" s="38" t="s">
        <v>17</v>
      </c>
      <c r="D8" s="98">
        <v>0</v>
      </c>
      <c r="E8" s="41" t="s">
        <v>18</v>
      </c>
      <c r="F8" s="98">
        <f>829.91+74.79</f>
        <v>904.7</v>
      </c>
    </row>
    <row r="9" s="1" customFormat="1" ht="20.1" customHeight="1" spans="1:6">
      <c r="A9" s="99" t="s">
        <v>19</v>
      </c>
      <c r="B9" s="97">
        <v>0</v>
      </c>
      <c r="C9" s="38" t="s">
        <v>20</v>
      </c>
      <c r="D9" s="98">
        <f>1190.22+70.25+181.85</f>
        <v>1442.32</v>
      </c>
      <c r="E9" s="43" t="s">
        <v>21</v>
      </c>
      <c r="F9" s="98">
        <v>0.94</v>
      </c>
    </row>
    <row r="10" s="1" customFormat="1" ht="20.1" customHeight="1" spans="1:6">
      <c r="A10" s="40" t="s">
        <v>22</v>
      </c>
      <c r="B10" s="97">
        <v>0</v>
      </c>
      <c r="C10" s="38" t="s">
        <v>23</v>
      </c>
      <c r="D10" s="98">
        <f>5.06+0.51</f>
        <v>5.57</v>
      </c>
      <c r="E10" s="41" t="s">
        <v>24</v>
      </c>
      <c r="F10" s="98">
        <f>138.89+11.91</f>
        <v>150.8</v>
      </c>
    </row>
    <row r="11" s="1" customFormat="1" ht="20.1" customHeight="1" spans="1:6">
      <c r="A11" s="40" t="s">
        <v>25</v>
      </c>
      <c r="B11" s="97">
        <v>0</v>
      </c>
      <c r="C11" s="38" t="s">
        <v>26</v>
      </c>
      <c r="D11" s="98">
        <v>0</v>
      </c>
      <c r="E11" s="41" t="s">
        <v>27</v>
      </c>
      <c r="F11" s="98">
        <f>138.89+11.91</f>
        <v>150.8</v>
      </c>
    </row>
    <row r="12" s="1" customFormat="1" ht="20.1" customHeight="1" spans="1:6">
      <c r="A12" s="40" t="s">
        <v>28</v>
      </c>
      <c r="B12" s="97">
        <v>0</v>
      </c>
      <c r="C12" s="38" t="s">
        <v>29</v>
      </c>
      <c r="D12" s="98">
        <v>0</v>
      </c>
      <c r="E12" s="40" t="s">
        <v>30</v>
      </c>
      <c r="F12" s="98">
        <f>F13</f>
        <v>574.85</v>
      </c>
    </row>
    <row r="13" s="1" customFormat="1" ht="20.1" customHeight="1" spans="1:6">
      <c r="A13" s="40" t="s">
        <v>31</v>
      </c>
      <c r="B13" s="97">
        <v>0</v>
      </c>
      <c r="C13" s="38" t="s">
        <v>32</v>
      </c>
      <c r="D13" s="98">
        <f>59.26+5.01</f>
        <v>64.27</v>
      </c>
      <c r="E13" s="41" t="s">
        <v>33</v>
      </c>
      <c r="F13" s="98">
        <f>F15+F16</f>
        <v>574.85</v>
      </c>
    </row>
    <row r="14" s="1" customFormat="1" ht="20.1" customHeight="1" spans="1:6">
      <c r="A14" s="99" t="s">
        <v>34</v>
      </c>
      <c r="B14" s="97">
        <v>0</v>
      </c>
      <c r="C14" s="38" t="s">
        <v>35</v>
      </c>
      <c r="D14" s="98">
        <f>42.3+4.2</f>
        <v>46.5</v>
      </c>
      <c r="E14" s="43" t="s">
        <v>36</v>
      </c>
      <c r="F14" s="98">
        <v>0</v>
      </c>
    </row>
    <row r="15" s="1" customFormat="1" ht="20.1" customHeight="1" spans="1:6">
      <c r="A15" s="40" t="s">
        <v>37</v>
      </c>
      <c r="B15" s="97">
        <v>86</v>
      </c>
      <c r="C15" s="38" t="s">
        <v>38</v>
      </c>
      <c r="D15" s="98">
        <v>0</v>
      </c>
      <c r="E15" s="43" t="s">
        <v>39</v>
      </c>
      <c r="F15" s="98">
        <f>63</f>
        <v>63</v>
      </c>
    </row>
    <row r="16" s="1" customFormat="1" ht="20.1" customHeight="1" spans="1:6">
      <c r="A16" s="40" t="s">
        <v>40</v>
      </c>
      <c r="B16" s="97">
        <v>0</v>
      </c>
      <c r="C16" s="38" t="s">
        <v>41</v>
      </c>
      <c r="D16" s="98">
        <v>0</v>
      </c>
      <c r="E16" s="43" t="s">
        <v>42</v>
      </c>
      <c r="F16" s="98">
        <f>330+181.85</f>
        <v>511.85</v>
      </c>
    </row>
    <row r="17" s="1" customFormat="1" ht="20.1" customHeight="1" spans="1:6">
      <c r="A17" s="40" t="s">
        <v>43</v>
      </c>
      <c r="B17" s="97">
        <v>86</v>
      </c>
      <c r="C17" s="38" t="s">
        <v>44</v>
      </c>
      <c r="D17" s="98">
        <v>0</v>
      </c>
      <c r="E17" s="43" t="s">
        <v>45</v>
      </c>
      <c r="F17" s="98">
        <v>0</v>
      </c>
    </row>
    <row r="18" s="1" customFormat="1" ht="20.1" customHeight="1" spans="1:6">
      <c r="A18" s="40" t="s">
        <v>46</v>
      </c>
      <c r="B18" s="97">
        <v>0</v>
      </c>
      <c r="C18" s="38" t="s">
        <v>47</v>
      </c>
      <c r="D18" s="98">
        <v>0</v>
      </c>
      <c r="E18" s="41" t="s">
        <v>48</v>
      </c>
      <c r="F18" s="98">
        <v>0</v>
      </c>
    </row>
    <row r="19" s="1" customFormat="1" ht="20.1" customHeight="1" spans="1:6">
      <c r="A19" s="40" t="s">
        <v>49</v>
      </c>
      <c r="B19" s="97">
        <v>0</v>
      </c>
      <c r="C19" s="38" t="s">
        <v>50</v>
      </c>
      <c r="D19" s="98">
        <v>0</v>
      </c>
      <c r="E19" s="40" t="s">
        <v>51</v>
      </c>
      <c r="F19" s="98">
        <v>0</v>
      </c>
    </row>
    <row r="20" s="1" customFormat="1" ht="20.1" customHeight="1" spans="1:6">
      <c r="A20" s="40" t="s">
        <v>52</v>
      </c>
      <c r="B20" s="97">
        <v>0</v>
      </c>
      <c r="C20" s="38" t="s">
        <v>53</v>
      </c>
      <c r="D20" s="98">
        <v>0</v>
      </c>
      <c r="E20" s="40" t="s">
        <v>54</v>
      </c>
      <c r="F20" s="98">
        <v>0</v>
      </c>
    </row>
    <row r="21" s="1" customFormat="1" ht="20.1" customHeight="1" spans="1:6">
      <c r="A21" s="40" t="s">
        <v>55</v>
      </c>
      <c r="B21" s="97">
        <v>0</v>
      </c>
      <c r="C21" s="38" t="s">
        <v>56</v>
      </c>
      <c r="D21" s="98">
        <v>0</v>
      </c>
      <c r="E21" s="40" t="s">
        <v>57</v>
      </c>
      <c r="F21" s="98"/>
    </row>
    <row r="22" s="1" customFormat="1" ht="20.1" customHeight="1" spans="1:6">
      <c r="A22" s="40" t="s">
        <v>58</v>
      </c>
      <c r="B22" s="97">
        <v>0</v>
      </c>
      <c r="C22" s="38" t="s">
        <v>59</v>
      </c>
      <c r="D22" s="98">
        <v>0</v>
      </c>
      <c r="E22" s="40"/>
      <c r="F22" s="98"/>
    </row>
    <row r="23" s="1" customFormat="1" ht="20.1" customHeight="1" spans="1:6">
      <c r="A23" s="40" t="s">
        <v>60</v>
      </c>
      <c r="B23" s="100">
        <v>0</v>
      </c>
      <c r="C23" s="38" t="s">
        <v>61</v>
      </c>
      <c r="D23" s="98">
        <v>0</v>
      </c>
      <c r="E23" s="1" t="s">
        <v>62</v>
      </c>
      <c r="F23" s="98"/>
    </row>
    <row r="24" s="1" customFormat="1" ht="20.1" customHeight="1" spans="1:6">
      <c r="A24" s="40"/>
      <c r="B24" s="22"/>
      <c r="C24" s="38" t="s">
        <v>63</v>
      </c>
      <c r="D24" s="98">
        <f>65.9+6.73</f>
        <v>72.63</v>
      </c>
      <c r="E24" s="40" t="s">
        <v>64</v>
      </c>
      <c r="F24" s="98">
        <f>SUM(F25:F34)</f>
        <v>1631.29</v>
      </c>
    </row>
    <row r="25" s="1" customFormat="1" ht="20.1" customHeight="1" spans="1:6">
      <c r="A25" s="40"/>
      <c r="B25" s="22"/>
      <c r="C25" s="38" t="s">
        <v>65</v>
      </c>
      <c r="D25" s="98">
        <v>0</v>
      </c>
      <c r="E25" s="45" t="s">
        <v>66</v>
      </c>
      <c r="F25" s="98">
        <f>829.91+74.79</f>
        <v>904.7</v>
      </c>
    </row>
    <row r="26" s="1" customFormat="1" ht="20.1" customHeight="1" spans="1:6">
      <c r="A26" s="101"/>
      <c r="B26" s="22"/>
      <c r="C26" s="38" t="s">
        <v>67</v>
      </c>
      <c r="D26" s="98">
        <v>0</v>
      </c>
      <c r="E26" s="45" t="s">
        <v>68</v>
      </c>
      <c r="F26" s="98">
        <f>509.19+11.91+181.85</f>
        <v>702.95</v>
      </c>
    </row>
    <row r="27" s="1" customFormat="1" ht="20.1" customHeight="1" spans="1:6">
      <c r="A27" s="101"/>
      <c r="B27" s="22"/>
      <c r="C27" s="38" t="s">
        <v>69</v>
      </c>
      <c r="D27" s="98">
        <v>0</v>
      </c>
      <c r="E27" s="45" t="s">
        <v>70</v>
      </c>
      <c r="F27" s="98">
        <v>0.94</v>
      </c>
    </row>
    <row r="28" s="1" customFormat="1" ht="20.1" customHeight="1" spans="1:6">
      <c r="A28" s="40"/>
      <c r="B28" s="97"/>
      <c r="C28" s="38" t="s">
        <v>71</v>
      </c>
      <c r="D28" s="98">
        <v>0</v>
      </c>
      <c r="E28" s="45" t="s">
        <v>72</v>
      </c>
      <c r="F28" s="98">
        <v>0</v>
      </c>
    </row>
    <row r="29" s="1" customFormat="1" ht="20.1" customHeight="1" spans="1:6">
      <c r="A29" s="40"/>
      <c r="B29" s="97"/>
      <c r="C29" s="38" t="s">
        <v>73</v>
      </c>
      <c r="D29" s="98">
        <v>0</v>
      </c>
      <c r="E29" s="45" t="s">
        <v>74</v>
      </c>
      <c r="F29" s="98">
        <v>0.7</v>
      </c>
    </row>
    <row r="30" s="1" customFormat="1" ht="20.1" customHeight="1" spans="1:6">
      <c r="A30" s="40"/>
      <c r="B30" s="97"/>
      <c r="C30" s="38" t="s">
        <v>75</v>
      </c>
      <c r="D30" s="98">
        <v>0</v>
      </c>
      <c r="E30" s="45" t="s">
        <v>76</v>
      </c>
      <c r="F30" s="98">
        <v>22</v>
      </c>
    </row>
    <row r="31" s="1" customFormat="1" ht="20.1" customHeight="1" spans="1:6">
      <c r="A31" s="40"/>
      <c r="B31" s="97"/>
      <c r="C31" s="38" t="s">
        <v>77</v>
      </c>
      <c r="D31" s="98">
        <v>0</v>
      </c>
      <c r="E31" s="45" t="s">
        <v>78</v>
      </c>
      <c r="F31" s="98">
        <v>0</v>
      </c>
    </row>
    <row r="32" s="1" customFormat="1" ht="20.1" customHeight="1" spans="1:6">
      <c r="A32" s="40"/>
      <c r="B32" s="97"/>
      <c r="C32" s="38" t="s">
        <v>79</v>
      </c>
      <c r="D32" s="98">
        <v>0</v>
      </c>
      <c r="E32" s="45" t="s">
        <v>80</v>
      </c>
      <c r="F32" s="98">
        <v>0</v>
      </c>
    </row>
    <row r="33" s="1" customFormat="1" ht="20.1" customHeight="1" spans="1:6">
      <c r="A33" s="40"/>
      <c r="B33" s="97"/>
      <c r="C33" s="38" t="s">
        <v>81</v>
      </c>
      <c r="D33" s="97">
        <v>0</v>
      </c>
      <c r="E33" s="45" t="s">
        <v>82</v>
      </c>
      <c r="F33" s="98">
        <v>0</v>
      </c>
    </row>
    <row r="34" s="1" customFormat="1" ht="20.1" customHeight="1" spans="1:6">
      <c r="A34" s="40"/>
      <c r="B34" s="97"/>
      <c r="C34" s="38"/>
      <c r="D34" s="97"/>
      <c r="E34" s="45" t="s">
        <v>83</v>
      </c>
      <c r="F34" s="98">
        <v>0</v>
      </c>
    </row>
    <row r="35" ht="20.1" customHeight="1" spans="1:6">
      <c r="A35" s="40"/>
      <c r="B35" s="97"/>
      <c r="C35" s="38"/>
      <c r="D35" s="97"/>
      <c r="E35" s="40"/>
      <c r="F35" s="98"/>
    </row>
    <row r="36" s="1" customFormat="1" ht="20.1" customHeight="1" spans="1:6">
      <c r="A36" s="19" t="s">
        <v>84</v>
      </c>
      <c r="B36" s="97">
        <f>B17+B6</f>
        <v>1449.44</v>
      </c>
      <c r="C36" s="19" t="s">
        <v>85</v>
      </c>
      <c r="D36" s="97">
        <f>SUM(D6:D35)</f>
        <v>1631.29</v>
      </c>
      <c r="E36" s="19" t="s">
        <v>85</v>
      </c>
      <c r="F36" s="98">
        <f>F24</f>
        <v>1631.29</v>
      </c>
    </row>
    <row r="37" s="1" customFormat="1" ht="20.1" customHeight="1" spans="1:6">
      <c r="A37" s="40" t="s">
        <v>86</v>
      </c>
      <c r="B37" s="97"/>
      <c r="C37" s="19" t="s">
        <v>87</v>
      </c>
      <c r="D37" s="97">
        <v>0</v>
      </c>
      <c r="E37" s="19" t="s">
        <v>87</v>
      </c>
      <c r="F37" s="98">
        <v>0</v>
      </c>
    </row>
    <row r="38" s="1" customFormat="1" ht="20.1" customHeight="1" spans="1:6">
      <c r="A38" s="40" t="s">
        <v>88</v>
      </c>
      <c r="B38" s="97">
        <v>181.85</v>
      </c>
      <c r="C38" s="38"/>
      <c r="D38" s="97"/>
      <c r="E38" s="42"/>
      <c r="F38" s="102"/>
    </row>
    <row r="39" s="1" customFormat="1" ht="20.1" customHeight="1" spans="1:6">
      <c r="A39" s="99" t="s">
        <v>89</v>
      </c>
      <c r="B39" s="97">
        <v>181.85</v>
      </c>
      <c r="C39" s="38"/>
      <c r="D39" s="97"/>
      <c r="E39" s="38"/>
      <c r="F39" s="98"/>
    </row>
    <row r="40" s="1" customFormat="1" ht="20.1" customHeight="1" spans="1:6">
      <c r="A40" s="99" t="s">
        <v>90</v>
      </c>
      <c r="C40" s="99"/>
      <c r="D40" s="103"/>
      <c r="E40" s="99"/>
      <c r="F40" s="104"/>
    </row>
    <row r="41" s="1" customFormat="1" ht="20.1" customHeight="1" spans="1:6">
      <c r="A41" s="19" t="s">
        <v>91</v>
      </c>
      <c r="B41" s="97">
        <f>B36+B38</f>
        <v>1631.29</v>
      </c>
      <c r="C41" s="19" t="s">
        <v>92</v>
      </c>
      <c r="D41" s="97">
        <f>D36</f>
        <v>1631.29</v>
      </c>
      <c r="E41" s="19" t="s">
        <v>92</v>
      </c>
      <c r="F41" s="98">
        <f>F36</f>
        <v>1631.29</v>
      </c>
    </row>
    <row r="42" customHeight="1"/>
    <row r="43" customHeight="1"/>
    <row r="44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471527777777778" bottom="0.313888888888889" header="0.297916666666667" footer="0.297916666666667"/>
  <pageSetup paperSize="8" scale="91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showGridLines="0" showZeros="0" workbookViewId="0">
      <selection activeCell="I8" sqref="I8"/>
    </sheetView>
  </sheetViews>
  <sheetFormatPr defaultColWidth="9" defaultRowHeight="13.5"/>
  <cols>
    <col min="1" max="1" width="7.5" customWidth="1"/>
    <col min="2" max="2" width="15.375" customWidth="1"/>
    <col min="3" max="3" width="10.625" customWidth="1"/>
    <col min="4" max="7" width="5.875" customWidth="1"/>
    <col min="8" max="8" width="10.625" customWidth="1"/>
    <col min="9" max="9" width="10" customWidth="1"/>
    <col min="10" max="10" width="8" customWidth="1"/>
    <col min="11" max="11" width="6.625" customWidth="1"/>
    <col min="12" max="12" width="7.375" customWidth="1"/>
    <col min="13" max="13" width="5.875" customWidth="1"/>
    <col min="14" max="14" width="9" customWidth="1"/>
    <col min="15" max="16" width="5.875" customWidth="1"/>
    <col min="17" max="17" width="7.125" customWidth="1"/>
    <col min="18" max="18" width="6.75" customWidth="1"/>
    <col min="19" max="19" width="7.125" customWidth="1"/>
    <col min="20" max="21" width="5.875" customWidth="1"/>
    <col min="22" max="22" width="5.5" customWidth="1"/>
    <col min="23" max="23" width="5.625" customWidth="1"/>
    <col min="24" max="25" width="5.875" customWidth="1"/>
  </cols>
  <sheetData>
    <row r="1" customHeight="1" spans="1:25">
      <c r="A1" s="61" t="s">
        <v>93</v>
      </c>
      <c r="B1" s="61"/>
      <c r="C1" s="62"/>
      <c r="D1" s="62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ht="25.5" customHeight="1" spans="1:25">
      <c r="A2" s="63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ht="18.75" customHeight="1" spans="1:25">
      <c r="A3" s="64" t="s">
        <v>2</v>
      </c>
      <c r="B3" s="64"/>
      <c r="C3" s="65"/>
      <c r="D3" s="65"/>
      <c r="E3" s="66"/>
      <c r="F3" s="66"/>
      <c r="G3" s="6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 t="s">
        <v>3</v>
      </c>
    </row>
    <row r="4" ht="19.9" customHeight="1" spans="1:25">
      <c r="A4" s="34" t="s">
        <v>95</v>
      </c>
      <c r="B4" s="67" t="s">
        <v>96</v>
      </c>
      <c r="C4" s="68" t="s">
        <v>97</v>
      </c>
      <c r="D4" s="69" t="s">
        <v>98</v>
      </c>
      <c r="E4" s="70"/>
      <c r="F4" s="71"/>
      <c r="G4" s="72" t="s">
        <v>99</v>
      </c>
      <c r="H4" s="70" t="s">
        <v>100</v>
      </c>
      <c r="I4" s="70"/>
      <c r="J4" s="84"/>
      <c r="K4" s="84"/>
      <c r="L4" s="84"/>
      <c r="M4" s="84"/>
      <c r="N4" s="84"/>
      <c r="O4" s="84"/>
      <c r="P4" s="71"/>
      <c r="Q4" s="72" t="s">
        <v>101</v>
      </c>
      <c r="R4" s="88"/>
      <c r="S4" s="89"/>
      <c r="T4" s="72" t="s">
        <v>102</v>
      </c>
      <c r="U4" s="88"/>
      <c r="V4" s="89"/>
      <c r="W4" s="72" t="s">
        <v>103</v>
      </c>
      <c r="X4" s="72" t="s">
        <v>104</v>
      </c>
      <c r="Y4" s="84" t="s">
        <v>105</v>
      </c>
    </row>
    <row r="5" ht="16.15" customHeight="1" spans="1:25">
      <c r="A5" s="34"/>
      <c r="B5" s="73"/>
      <c r="C5" s="68"/>
      <c r="D5" s="74" t="s">
        <v>106</v>
      </c>
      <c r="E5" s="70" t="s">
        <v>107</v>
      </c>
      <c r="F5" s="75" t="s">
        <v>108</v>
      </c>
      <c r="G5" s="72"/>
      <c r="H5" s="70" t="s">
        <v>106</v>
      </c>
      <c r="I5" s="71" t="s">
        <v>109</v>
      </c>
      <c r="J5" s="85"/>
      <c r="K5" s="85"/>
      <c r="L5" s="85"/>
      <c r="M5" s="85"/>
      <c r="N5" s="85"/>
      <c r="O5" s="69"/>
      <c r="P5" s="70" t="s">
        <v>110</v>
      </c>
      <c r="Q5" s="70" t="s">
        <v>106</v>
      </c>
      <c r="R5" s="70" t="s">
        <v>111</v>
      </c>
      <c r="S5" s="67" t="s">
        <v>112</v>
      </c>
      <c r="T5" s="70" t="s">
        <v>106</v>
      </c>
      <c r="U5" s="70" t="s">
        <v>113</v>
      </c>
      <c r="V5" s="70" t="s">
        <v>114</v>
      </c>
      <c r="W5" s="72"/>
      <c r="X5" s="72"/>
      <c r="Y5" s="84"/>
    </row>
    <row r="6" ht="48" customHeight="1" spans="1:25">
      <c r="A6" s="34"/>
      <c r="B6" s="76"/>
      <c r="C6" s="68"/>
      <c r="D6" s="77"/>
      <c r="E6" s="78"/>
      <c r="F6" s="79"/>
      <c r="G6" s="72"/>
      <c r="H6" s="78"/>
      <c r="I6" s="86" t="s">
        <v>115</v>
      </c>
      <c r="J6" s="84" t="s">
        <v>116</v>
      </c>
      <c r="K6" s="87" t="s">
        <v>117</v>
      </c>
      <c r="L6" s="87" t="s">
        <v>118</v>
      </c>
      <c r="M6" s="87" t="s">
        <v>119</v>
      </c>
      <c r="N6" s="87" t="s">
        <v>120</v>
      </c>
      <c r="O6" s="87" t="s">
        <v>121</v>
      </c>
      <c r="P6" s="78"/>
      <c r="Q6" s="78"/>
      <c r="R6" s="78"/>
      <c r="S6" s="76"/>
      <c r="T6" s="78"/>
      <c r="U6" s="78"/>
      <c r="V6" s="78"/>
      <c r="W6" s="72"/>
      <c r="X6" s="72"/>
      <c r="Y6" s="84"/>
    </row>
    <row r="7" ht="21.95" customHeight="1" spans="1:25">
      <c r="A7" s="80" t="s">
        <v>122</v>
      </c>
      <c r="B7" s="81" t="s">
        <v>122</v>
      </c>
      <c r="C7" s="82">
        <v>1</v>
      </c>
      <c r="D7" s="83">
        <v>2</v>
      </c>
      <c r="E7" s="82">
        <v>3</v>
      </c>
      <c r="F7" s="83">
        <v>4</v>
      </c>
      <c r="G7" s="82">
        <v>5</v>
      </c>
      <c r="H7" s="83">
        <v>6</v>
      </c>
      <c r="I7" s="82">
        <v>7</v>
      </c>
      <c r="J7" s="83">
        <v>8</v>
      </c>
      <c r="K7" s="82">
        <v>9</v>
      </c>
      <c r="L7" s="83">
        <v>10</v>
      </c>
      <c r="M7" s="82">
        <v>11</v>
      </c>
      <c r="N7" s="83">
        <v>12</v>
      </c>
      <c r="O7" s="82">
        <v>13</v>
      </c>
      <c r="P7" s="83">
        <v>14</v>
      </c>
      <c r="Q7" s="82">
        <v>15</v>
      </c>
      <c r="R7" s="83">
        <v>16</v>
      </c>
      <c r="S7" s="82">
        <v>17</v>
      </c>
      <c r="T7" s="83">
        <v>18</v>
      </c>
      <c r="U7" s="82">
        <v>19</v>
      </c>
      <c r="V7" s="83">
        <v>20</v>
      </c>
      <c r="W7" s="82">
        <v>21</v>
      </c>
      <c r="X7" s="83">
        <v>22</v>
      </c>
      <c r="Y7" s="82">
        <v>23</v>
      </c>
    </row>
    <row r="8" s="1" customFormat="1" ht="30" customHeight="1" spans="1:25">
      <c r="A8" s="56"/>
      <c r="B8" s="31" t="s">
        <v>106</v>
      </c>
      <c r="C8" s="32">
        <f>C9</f>
        <v>1631.29</v>
      </c>
      <c r="D8" s="32">
        <f t="shared" ref="D8:S8" si="0">D9</f>
        <v>181.85</v>
      </c>
      <c r="E8" s="32">
        <f t="shared" si="0"/>
        <v>181.85</v>
      </c>
      <c r="F8" s="32">
        <f t="shared" si="0"/>
        <v>0</v>
      </c>
      <c r="G8" s="32">
        <f t="shared" si="0"/>
        <v>0</v>
      </c>
      <c r="H8" s="32">
        <f t="shared" si="0"/>
        <v>1363.44</v>
      </c>
      <c r="I8" s="32">
        <f t="shared" si="0"/>
        <v>1363.44</v>
      </c>
      <c r="J8" s="32">
        <f t="shared" si="0"/>
        <v>1363.44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86</v>
      </c>
      <c r="R8" s="32">
        <f t="shared" si="0"/>
        <v>0</v>
      </c>
      <c r="S8" s="32">
        <f t="shared" si="0"/>
        <v>86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</row>
    <row r="9" ht="30" customHeight="1" spans="1:25">
      <c r="A9" s="56"/>
      <c r="B9" s="31" t="s">
        <v>123</v>
      </c>
      <c r="C9" s="32">
        <f>C10</f>
        <v>1631.29</v>
      </c>
      <c r="D9" s="32">
        <f t="shared" ref="D9:S9" si="1">D10</f>
        <v>181.85</v>
      </c>
      <c r="E9" s="32">
        <f t="shared" si="1"/>
        <v>181.85</v>
      </c>
      <c r="F9" s="32">
        <f t="shared" si="1"/>
        <v>0</v>
      </c>
      <c r="G9" s="32">
        <f t="shared" si="1"/>
        <v>0</v>
      </c>
      <c r="H9" s="32">
        <f t="shared" si="1"/>
        <v>1363.44</v>
      </c>
      <c r="I9" s="32">
        <f t="shared" si="1"/>
        <v>1363.44</v>
      </c>
      <c r="J9" s="32">
        <f t="shared" si="1"/>
        <v>1363.44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32">
        <f t="shared" si="1"/>
        <v>0</v>
      </c>
      <c r="Q9" s="32">
        <f t="shared" si="1"/>
        <v>86</v>
      </c>
      <c r="R9" s="32">
        <f t="shared" si="1"/>
        <v>0</v>
      </c>
      <c r="S9" s="32">
        <f t="shared" si="1"/>
        <v>86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</row>
    <row r="10" ht="30" customHeight="1" spans="1:25">
      <c r="A10" s="56" t="s">
        <v>124</v>
      </c>
      <c r="B10" s="31" t="s">
        <v>125</v>
      </c>
      <c r="C10" s="32">
        <f>SUM(C11:C12)</f>
        <v>1631.29</v>
      </c>
      <c r="D10" s="32">
        <f t="shared" ref="D10:S10" si="2">SUM(D11:D12)</f>
        <v>181.85</v>
      </c>
      <c r="E10" s="32">
        <f t="shared" si="2"/>
        <v>181.85</v>
      </c>
      <c r="F10" s="32">
        <f t="shared" si="2"/>
        <v>0</v>
      </c>
      <c r="G10" s="32">
        <f t="shared" si="2"/>
        <v>0</v>
      </c>
      <c r="H10" s="32">
        <f t="shared" si="2"/>
        <v>1363.44</v>
      </c>
      <c r="I10" s="32">
        <f t="shared" si="2"/>
        <v>1363.44</v>
      </c>
      <c r="J10" s="32">
        <f t="shared" si="2"/>
        <v>1363.44</v>
      </c>
      <c r="K10" s="32">
        <f t="shared" si="2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32">
        <f t="shared" si="2"/>
        <v>86</v>
      </c>
      <c r="R10" s="32">
        <f t="shared" si="2"/>
        <v>0</v>
      </c>
      <c r="S10" s="32">
        <f t="shared" si="2"/>
        <v>86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</row>
    <row r="11" ht="30" customHeight="1" spans="1:25">
      <c r="A11" s="56" t="s">
        <v>126</v>
      </c>
      <c r="B11" s="31" t="s">
        <v>127</v>
      </c>
      <c r="C11" s="32">
        <f>D11+H11+Q11+T11</f>
        <v>1544.59</v>
      </c>
      <c r="D11" s="32">
        <f>SUM(E11:G11)</f>
        <v>181.85</v>
      </c>
      <c r="E11" s="32">
        <v>181.85</v>
      </c>
      <c r="F11" s="32">
        <v>0</v>
      </c>
      <c r="G11" s="32">
        <v>0</v>
      </c>
      <c r="H11" s="32">
        <v>1276.74</v>
      </c>
      <c r="I11" s="32">
        <v>1276.74</v>
      </c>
      <c r="J11" s="32">
        <v>1276.74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86</v>
      </c>
      <c r="R11" s="32">
        <v>0</v>
      </c>
      <c r="S11" s="32">
        <v>86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</row>
    <row r="12" ht="30" customHeight="1" spans="1:25">
      <c r="A12" s="56" t="s">
        <v>128</v>
      </c>
      <c r="B12" s="31" t="s">
        <v>129</v>
      </c>
      <c r="C12" s="32">
        <v>86.7</v>
      </c>
      <c r="D12" s="32">
        <v>0</v>
      </c>
      <c r="E12" s="32">
        <v>0</v>
      </c>
      <c r="F12" s="32">
        <v>0</v>
      </c>
      <c r="G12" s="32">
        <v>0</v>
      </c>
      <c r="H12" s="32">
        <v>86.7</v>
      </c>
      <c r="I12" s="32">
        <v>86.7</v>
      </c>
      <c r="J12" s="32">
        <v>86.7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</row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7916666666667" footer="0.297916666666667"/>
  <pageSetup paperSize="8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9"/>
  <sheetViews>
    <sheetView showGridLines="0" showZeros="0" workbookViewId="0">
      <selection activeCell="C15" sqref="C15"/>
    </sheetView>
  </sheetViews>
  <sheetFormatPr defaultColWidth="9" defaultRowHeight="13.5"/>
  <cols>
    <col min="1" max="1" width="9.5" customWidth="1"/>
    <col min="2" max="2" width="23.375" customWidth="1"/>
    <col min="3" max="3" width="9.375" customWidth="1"/>
    <col min="4" max="4" width="29.25" customWidth="1"/>
    <col min="5" max="5" width="11.5" customWidth="1"/>
    <col min="6" max="19" width="8" customWidth="1"/>
  </cols>
  <sheetData>
    <row r="1" customHeight="1" spans="1:2">
      <c r="A1" s="3" t="s">
        <v>130</v>
      </c>
      <c r="B1" s="3"/>
    </row>
    <row r="2" ht="37.15" customHeight="1" spans="1:19">
      <c r="A2" s="4" t="s">
        <v>131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15" customHeight="1" spans="1:19">
      <c r="A3" s="48" t="s">
        <v>2</v>
      </c>
      <c r="B3" s="48"/>
      <c r="C3" s="49"/>
      <c r="D3" s="15"/>
      <c r="E3" s="15"/>
      <c r="F3" s="15"/>
      <c r="G3" s="15"/>
      <c r="H3" s="15"/>
      <c r="I3" s="15"/>
      <c r="J3" s="59"/>
      <c r="K3" s="60"/>
      <c r="L3" s="59"/>
      <c r="M3" s="59"/>
      <c r="N3" s="15"/>
      <c r="S3" s="5" t="s">
        <v>3</v>
      </c>
    </row>
    <row r="4" customHeight="1" spans="1:19">
      <c r="A4" s="17" t="s">
        <v>95</v>
      </c>
      <c r="B4" s="50" t="s">
        <v>96</v>
      </c>
      <c r="C4" s="17" t="s">
        <v>132</v>
      </c>
      <c r="D4" s="18" t="s">
        <v>133</v>
      </c>
      <c r="E4" s="18" t="s">
        <v>106</v>
      </c>
      <c r="F4" s="51" t="s">
        <v>134</v>
      </c>
      <c r="G4" s="51"/>
      <c r="H4" s="51"/>
      <c r="I4" s="51"/>
      <c r="J4" s="34" t="s">
        <v>135</v>
      </c>
      <c r="K4" s="34"/>
      <c r="L4" s="34"/>
      <c r="M4" s="34"/>
      <c r="N4" s="34"/>
      <c r="O4" s="34"/>
      <c r="P4" s="18" t="s">
        <v>136</v>
      </c>
      <c r="Q4" s="18" t="s">
        <v>137</v>
      </c>
      <c r="R4" s="18" t="s">
        <v>138</v>
      </c>
      <c r="S4" s="18" t="s">
        <v>139</v>
      </c>
    </row>
    <row r="5" ht="14.45" customHeight="1" spans="1:19">
      <c r="A5" s="17"/>
      <c r="B5" s="52"/>
      <c r="C5" s="17"/>
      <c r="D5" s="18"/>
      <c r="E5" s="18"/>
      <c r="F5" s="18" t="s">
        <v>115</v>
      </c>
      <c r="G5" s="18" t="s">
        <v>140</v>
      </c>
      <c r="H5" s="53" t="s">
        <v>141</v>
      </c>
      <c r="I5" s="18" t="s">
        <v>142</v>
      </c>
      <c r="J5" s="18" t="s">
        <v>115</v>
      </c>
      <c r="K5" s="34" t="s">
        <v>33</v>
      </c>
      <c r="L5" s="34"/>
      <c r="M5" s="34"/>
      <c r="N5" s="34"/>
      <c r="O5" s="18" t="s">
        <v>48</v>
      </c>
      <c r="P5" s="18"/>
      <c r="Q5" s="18"/>
      <c r="R5" s="18"/>
      <c r="S5" s="18"/>
    </row>
    <row r="6" ht="36" customHeight="1" spans="1:19">
      <c r="A6" s="17"/>
      <c r="B6" s="54"/>
      <c r="C6" s="17"/>
      <c r="D6" s="18"/>
      <c r="E6" s="18"/>
      <c r="F6" s="18"/>
      <c r="G6" s="18"/>
      <c r="H6" s="53"/>
      <c r="I6" s="18"/>
      <c r="J6" s="18"/>
      <c r="K6" s="34" t="s">
        <v>143</v>
      </c>
      <c r="L6" s="34" t="s">
        <v>144</v>
      </c>
      <c r="M6" s="34" t="s">
        <v>145</v>
      </c>
      <c r="N6" s="34" t="s">
        <v>146</v>
      </c>
      <c r="O6" s="18"/>
      <c r="P6" s="18"/>
      <c r="Q6" s="18"/>
      <c r="R6" s="18"/>
      <c r="S6" s="18"/>
    </row>
    <row r="7" ht="21.95" customHeight="1" spans="1:19">
      <c r="A7" s="55" t="s">
        <v>122</v>
      </c>
      <c r="B7" s="55" t="s">
        <v>122</v>
      </c>
      <c r="C7" s="55" t="s">
        <v>122</v>
      </c>
      <c r="D7" s="55" t="s">
        <v>122</v>
      </c>
      <c r="E7" s="55">
        <v>1</v>
      </c>
      <c r="F7" s="55">
        <v>2</v>
      </c>
      <c r="G7" s="55">
        <v>3</v>
      </c>
      <c r="H7" s="55">
        <v>4</v>
      </c>
      <c r="I7" s="55">
        <v>5</v>
      </c>
      <c r="J7" s="55">
        <v>6</v>
      </c>
      <c r="K7" s="55">
        <v>7</v>
      </c>
      <c r="L7" s="55">
        <v>8</v>
      </c>
      <c r="M7" s="55">
        <v>9</v>
      </c>
      <c r="N7" s="55">
        <v>10</v>
      </c>
      <c r="O7" s="55">
        <v>11</v>
      </c>
      <c r="P7" s="55">
        <v>13</v>
      </c>
      <c r="Q7" s="55">
        <v>14</v>
      </c>
      <c r="R7" s="55">
        <v>15</v>
      </c>
      <c r="S7" s="55">
        <v>16</v>
      </c>
    </row>
    <row r="8" s="1" customFormat="1" ht="30" customHeight="1" spans="1:19">
      <c r="A8" s="56"/>
      <c r="B8" s="31" t="s">
        <v>106</v>
      </c>
      <c r="C8" s="57"/>
      <c r="D8" s="58"/>
      <c r="E8" s="32">
        <f>E9</f>
        <v>1631.29</v>
      </c>
      <c r="F8" s="32">
        <f t="shared" ref="F8:S8" si="0">F9</f>
        <v>1056.44</v>
      </c>
      <c r="G8" s="32">
        <f t="shared" si="0"/>
        <v>904.7</v>
      </c>
      <c r="H8" s="32">
        <f t="shared" si="0"/>
        <v>0.94</v>
      </c>
      <c r="I8" s="32">
        <f t="shared" si="0"/>
        <v>150.8</v>
      </c>
      <c r="J8" s="32">
        <f t="shared" si="0"/>
        <v>574.85</v>
      </c>
      <c r="K8" s="32">
        <f t="shared" si="0"/>
        <v>0</v>
      </c>
      <c r="L8" s="32">
        <f t="shared" si="0"/>
        <v>63</v>
      </c>
      <c r="M8" s="32">
        <f t="shared" si="0"/>
        <v>511.85</v>
      </c>
      <c r="N8" s="32">
        <f t="shared" si="0"/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</row>
    <row r="9" ht="30" customHeight="1" spans="1:19">
      <c r="A9" s="56"/>
      <c r="B9" s="31" t="s">
        <v>123</v>
      </c>
      <c r="C9" s="57"/>
      <c r="D9" s="58"/>
      <c r="E9" s="32">
        <f>E10</f>
        <v>1631.29</v>
      </c>
      <c r="F9" s="32">
        <f t="shared" ref="F9:S9" si="1">F10</f>
        <v>1056.44</v>
      </c>
      <c r="G9" s="32">
        <f t="shared" si="1"/>
        <v>904.7</v>
      </c>
      <c r="H9" s="32">
        <f t="shared" si="1"/>
        <v>0.94</v>
      </c>
      <c r="I9" s="32">
        <f t="shared" si="1"/>
        <v>150.8</v>
      </c>
      <c r="J9" s="32">
        <f t="shared" si="1"/>
        <v>574.85</v>
      </c>
      <c r="K9" s="32">
        <f t="shared" si="1"/>
        <v>0</v>
      </c>
      <c r="L9" s="32">
        <f t="shared" si="1"/>
        <v>63</v>
      </c>
      <c r="M9" s="32">
        <f t="shared" si="1"/>
        <v>511.85</v>
      </c>
      <c r="N9" s="32">
        <f t="shared" si="1"/>
        <v>0</v>
      </c>
      <c r="O9" s="32">
        <f t="shared" si="1"/>
        <v>0</v>
      </c>
      <c r="P9" s="32">
        <f t="shared" si="1"/>
        <v>0</v>
      </c>
      <c r="Q9" s="32">
        <f t="shared" si="1"/>
        <v>0</v>
      </c>
      <c r="R9" s="32">
        <f t="shared" si="1"/>
        <v>0</v>
      </c>
      <c r="S9" s="32">
        <f t="shared" si="1"/>
        <v>0</v>
      </c>
    </row>
    <row r="10" ht="30" customHeight="1" spans="1:19">
      <c r="A10" s="56" t="s">
        <v>124</v>
      </c>
      <c r="B10" s="31" t="s">
        <v>125</v>
      </c>
      <c r="C10" s="57"/>
      <c r="D10" s="58"/>
      <c r="E10" s="32">
        <f>SUM(E11:E29)</f>
        <v>1631.29</v>
      </c>
      <c r="F10" s="32">
        <f t="shared" ref="F10:S10" si="2">SUM(F11:F29)</f>
        <v>1056.44</v>
      </c>
      <c r="G10" s="32">
        <f t="shared" si="2"/>
        <v>904.7</v>
      </c>
      <c r="H10" s="32">
        <f t="shared" si="2"/>
        <v>0.94</v>
      </c>
      <c r="I10" s="32">
        <f t="shared" si="2"/>
        <v>150.8</v>
      </c>
      <c r="J10" s="32">
        <f t="shared" si="2"/>
        <v>574.85</v>
      </c>
      <c r="K10" s="32">
        <f t="shared" si="2"/>
        <v>0</v>
      </c>
      <c r="L10" s="32">
        <f t="shared" si="2"/>
        <v>63</v>
      </c>
      <c r="M10" s="32">
        <f t="shared" si="2"/>
        <v>511.85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32">
        <f t="shared" si="2"/>
        <v>0</v>
      </c>
      <c r="R10" s="32">
        <f t="shared" si="2"/>
        <v>0</v>
      </c>
      <c r="S10" s="32">
        <f t="shared" si="2"/>
        <v>0</v>
      </c>
    </row>
    <row r="11" ht="30" customHeight="1" spans="1:19">
      <c r="A11" s="56" t="s">
        <v>126</v>
      </c>
      <c r="B11" s="31" t="s">
        <v>147</v>
      </c>
      <c r="C11" s="57">
        <v>2040601</v>
      </c>
      <c r="D11" s="58" t="s">
        <v>148</v>
      </c>
      <c r="E11" s="32">
        <f>F11+J11</f>
        <v>797.22</v>
      </c>
      <c r="F11" s="32">
        <v>797.22</v>
      </c>
      <c r="G11" s="32">
        <v>674.39</v>
      </c>
      <c r="H11" s="32">
        <v>0.94</v>
      </c>
      <c r="I11" s="32">
        <v>121.89</v>
      </c>
      <c r="J11" s="32">
        <f>SUM(K11:N11)</f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ht="30" customHeight="1" spans="1:19">
      <c r="A12" s="56" t="s">
        <v>128</v>
      </c>
      <c r="B12" s="31" t="s">
        <v>149</v>
      </c>
      <c r="C12" s="57">
        <v>2040601</v>
      </c>
      <c r="D12" s="58" t="s">
        <v>148</v>
      </c>
      <c r="E12" s="32">
        <v>70.25</v>
      </c>
      <c r="F12" s="32">
        <v>70.25</v>
      </c>
      <c r="G12" s="32">
        <v>59.17</v>
      </c>
      <c r="H12" s="32">
        <v>0</v>
      </c>
      <c r="I12" s="32">
        <v>11.08</v>
      </c>
      <c r="J12" s="32">
        <f>SUM(K12:N12)</f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</row>
    <row r="13" ht="30" customHeight="1" spans="1:19">
      <c r="A13" s="56" t="s">
        <v>126</v>
      </c>
      <c r="B13" s="31" t="s">
        <v>147</v>
      </c>
      <c r="C13" s="57">
        <v>2040602</v>
      </c>
      <c r="D13" s="58" t="s">
        <v>150</v>
      </c>
      <c r="E13" s="32">
        <f t="shared" ref="E13:E19" si="3">F13+J13</f>
        <v>294.16</v>
      </c>
      <c r="F13" s="32">
        <v>0</v>
      </c>
      <c r="G13" s="32">
        <v>0</v>
      </c>
      <c r="H13" s="32">
        <v>0</v>
      </c>
      <c r="I13" s="32">
        <v>0</v>
      </c>
      <c r="J13" s="32">
        <f>SUM(K13:N13)</f>
        <v>294.16</v>
      </c>
      <c r="K13" s="32">
        <v>0</v>
      </c>
      <c r="L13" s="32">
        <v>0</v>
      </c>
      <c r="M13" s="32">
        <f>152+142.05+0.11</f>
        <v>294.16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</row>
    <row r="14" ht="30" customHeight="1" spans="1:19">
      <c r="A14" s="56" t="s">
        <v>126</v>
      </c>
      <c r="B14" s="31" t="s">
        <v>147</v>
      </c>
      <c r="C14" s="57">
        <v>2040604</v>
      </c>
      <c r="D14" s="58" t="s">
        <v>151</v>
      </c>
      <c r="E14" s="32">
        <f t="shared" si="3"/>
        <v>6</v>
      </c>
      <c r="F14" s="32"/>
      <c r="G14" s="32"/>
      <c r="H14" s="32"/>
      <c r="I14" s="32"/>
      <c r="J14" s="32">
        <f>SUM(K14:N14)</f>
        <v>6</v>
      </c>
      <c r="K14" s="32"/>
      <c r="L14" s="32"/>
      <c r="M14" s="32">
        <v>6</v>
      </c>
      <c r="N14" s="32"/>
      <c r="O14" s="32"/>
      <c r="P14" s="32"/>
      <c r="Q14" s="32"/>
      <c r="R14" s="32"/>
      <c r="S14" s="32"/>
    </row>
    <row r="15" ht="30" customHeight="1" spans="1:19">
      <c r="A15" s="56" t="s">
        <v>126</v>
      </c>
      <c r="B15" s="31" t="s">
        <v>147</v>
      </c>
      <c r="C15" s="57">
        <v>2040605</v>
      </c>
      <c r="D15" s="58" t="s">
        <v>152</v>
      </c>
      <c r="E15" s="32">
        <f t="shared" si="3"/>
        <v>52.98</v>
      </c>
      <c r="F15" s="32">
        <v>0</v>
      </c>
      <c r="G15" s="32">
        <v>0</v>
      </c>
      <c r="H15" s="32">
        <v>0</v>
      </c>
      <c r="I15" s="32">
        <v>0</v>
      </c>
      <c r="J15" s="32">
        <f>SUM(K15:N15)</f>
        <v>52.98</v>
      </c>
      <c r="K15" s="32">
        <v>0</v>
      </c>
      <c r="L15" s="32">
        <v>0</v>
      </c>
      <c r="M15" s="32">
        <f>47+5.98</f>
        <v>52.98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</row>
    <row r="16" ht="30" customHeight="1" spans="1:19">
      <c r="A16" s="56" t="s">
        <v>126</v>
      </c>
      <c r="B16" s="31" t="s">
        <v>147</v>
      </c>
      <c r="C16" s="57">
        <v>2040606</v>
      </c>
      <c r="D16" s="58" t="s">
        <v>153</v>
      </c>
      <c r="E16" s="32">
        <f t="shared" si="3"/>
        <v>97.86</v>
      </c>
      <c r="F16" s="32">
        <v>0</v>
      </c>
      <c r="G16" s="32">
        <v>0</v>
      </c>
      <c r="H16" s="32">
        <v>0</v>
      </c>
      <c r="I16" s="32">
        <v>0</v>
      </c>
      <c r="J16" s="32">
        <f t="shared" ref="J16:J21" si="4">SUM(K16:N16)</f>
        <v>97.86</v>
      </c>
      <c r="K16" s="32">
        <v>0</v>
      </c>
      <c r="L16" s="32">
        <v>0</v>
      </c>
      <c r="M16" s="32">
        <f>91+6.86</f>
        <v>97.86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</row>
    <row r="17" ht="30" customHeight="1" spans="1:19">
      <c r="A17" s="56" t="s">
        <v>126</v>
      </c>
      <c r="B17" s="31" t="s">
        <v>147</v>
      </c>
      <c r="C17" s="57">
        <v>2040607</v>
      </c>
      <c r="D17" s="58" t="s">
        <v>154</v>
      </c>
      <c r="E17" s="32">
        <f t="shared" si="3"/>
        <v>64.36</v>
      </c>
      <c r="F17" s="32">
        <v>0</v>
      </c>
      <c r="G17" s="32">
        <v>0</v>
      </c>
      <c r="H17" s="32">
        <v>0</v>
      </c>
      <c r="I17" s="32">
        <v>0</v>
      </c>
      <c r="J17" s="32">
        <f t="shared" si="4"/>
        <v>64.36</v>
      </c>
      <c r="K17" s="32">
        <v>0</v>
      </c>
      <c r="L17" s="32">
        <v>63</v>
      </c>
      <c r="M17" s="32">
        <v>1.36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</row>
    <row r="18" ht="30" customHeight="1" spans="1:19">
      <c r="A18" s="56" t="s">
        <v>126</v>
      </c>
      <c r="B18" s="31" t="s">
        <v>147</v>
      </c>
      <c r="C18" s="57">
        <v>2040610</v>
      </c>
      <c r="D18" s="58" t="s">
        <v>155</v>
      </c>
      <c r="E18" s="32">
        <f t="shared" si="3"/>
        <v>43.83</v>
      </c>
      <c r="F18" s="32">
        <v>0</v>
      </c>
      <c r="G18" s="32">
        <v>0</v>
      </c>
      <c r="H18" s="32">
        <v>0</v>
      </c>
      <c r="I18" s="32">
        <v>0</v>
      </c>
      <c r="J18" s="32">
        <f t="shared" si="4"/>
        <v>43.83</v>
      </c>
      <c r="K18" s="32">
        <v>0</v>
      </c>
      <c r="L18" s="32">
        <v>0</v>
      </c>
      <c r="M18" s="32">
        <f>40+3.83</f>
        <v>43.83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</row>
    <row r="19" ht="30" customHeight="1" spans="1:19">
      <c r="A19" s="56" t="s">
        <v>126</v>
      </c>
      <c r="B19" s="31" t="s">
        <v>147</v>
      </c>
      <c r="C19" s="57">
        <v>2040699</v>
      </c>
      <c r="D19" s="58" t="s">
        <v>156</v>
      </c>
      <c r="E19" s="32">
        <f t="shared" si="3"/>
        <v>15.66</v>
      </c>
      <c r="F19" s="32"/>
      <c r="G19" s="32"/>
      <c r="H19" s="32"/>
      <c r="I19" s="32"/>
      <c r="J19" s="32">
        <f t="shared" si="4"/>
        <v>15.66</v>
      </c>
      <c r="K19" s="32"/>
      <c r="L19" s="32"/>
      <c r="M19" s="32">
        <v>15.66</v>
      </c>
      <c r="N19" s="32"/>
      <c r="O19" s="32"/>
      <c r="P19" s="32"/>
      <c r="Q19" s="32"/>
      <c r="R19" s="32"/>
      <c r="S19" s="32"/>
    </row>
    <row r="20" ht="30" customHeight="1" spans="1:19">
      <c r="A20" s="56" t="s">
        <v>126</v>
      </c>
      <c r="B20" s="31" t="s">
        <v>147</v>
      </c>
      <c r="C20" s="57">
        <v>2050802</v>
      </c>
      <c r="D20" s="58" t="s">
        <v>157</v>
      </c>
      <c r="E20" s="32">
        <v>5.06</v>
      </c>
      <c r="F20" s="32">
        <v>5.06</v>
      </c>
      <c r="G20" s="32">
        <v>0</v>
      </c>
      <c r="H20" s="32">
        <v>0</v>
      </c>
      <c r="I20" s="32">
        <v>5.06</v>
      </c>
      <c r="J20" s="32">
        <f t="shared" si="4"/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</row>
    <row r="21" ht="30" customHeight="1" spans="1:19">
      <c r="A21" s="56" t="s">
        <v>128</v>
      </c>
      <c r="B21" s="31" t="s">
        <v>149</v>
      </c>
      <c r="C21" s="57">
        <v>2050802</v>
      </c>
      <c r="D21" s="58" t="s">
        <v>157</v>
      </c>
      <c r="E21" s="32">
        <v>0.51</v>
      </c>
      <c r="F21" s="32">
        <v>0.51</v>
      </c>
      <c r="G21" s="32">
        <v>0</v>
      </c>
      <c r="H21" s="32">
        <v>0</v>
      </c>
      <c r="I21" s="32">
        <v>0.51</v>
      </c>
      <c r="J21" s="32">
        <f t="shared" si="4"/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</row>
    <row r="22" ht="30" customHeight="1" spans="1:19">
      <c r="A22" s="56" t="s">
        <v>126</v>
      </c>
      <c r="B22" s="31" t="s">
        <v>147</v>
      </c>
      <c r="C22" s="57">
        <v>2080501</v>
      </c>
      <c r="D22" s="58" t="s">
        <v>158</v>
      </c>
      <c r="E22" s="32">
        <v>11.94</v>
      </c>
      <c r="F22" s="32">
        <v>11.94</v>
      </c>
      <c r="G22" s="32">
        <v>0</v>
      </c>
      <c r="H22" s="32">
        <v>0</v>
      </c>
      <c r="I22" s="32">
        <v>11.94</v>
      </c>
      <c r="J22" s="32">
        <f t="shared" ref="J22:J29" si="5">SUM(K22:N22)</f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</row>
    <row r="23" ht="30" customHeight="1" spans="1:19">
      <c r="A23" s="56" t="s">
        <v>128</v>
      </c>
      <c r="B23" s="31" t="s">
        <v>149</v>
      </c>
      <c r="C23" s="57">
        <v>2080501</v>
      </c>
      <c r="D23" s="58" t="s">
        <v>158</v>
      </c>
      <c r="E23" s="32">
        <v>0.32</v>
      </c>
      <c r="F23" s="32">
        <v>0.32</v>
      </c>
      <c r="G23" s="32">
        <v>0</v>
      </c>
      <c r="H23" s="32">
        <v>0</v>
      </c>
      <c r="I23" s="32">
        <v>0.32</v>
      </c>
      <c r="J23" s="32">
        <f t="shared" si="5"/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</row>
    <row r="24" ht="30" customHeight="1" spans="1:19">
      <c r="A24" s="56" t="s">
        <v>126</v>
      </c>
      <c r="B24" s="31" t="s">
        <v>147</v>
      </c>
      <c r="C24" s="57">
        <v>2080505</v>
      </c>
      <c r="D24" s="58" t="s">
        <v>159</v>
      </c>
      <c r="E24" s="32">
        <v>47.32</v>
      </c>
      <c r="F24" s="32">
        <v>47.32</v>
      </c>
      <c r="G24" s="32">
        <v>47.32</v>
      </c>
      <c r="H24" s="32">
        <v>0</v>
      </c>
      <c r="I24" s="32">
        <v>0</v>
      </c>
      <c r="J24" s="32">
        <f t="shared" si="5"/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</row>
    <row r="25" ht="30" customHeight="1" spans="1:19">
      <c r="A25" s="56" t="s">
        <v>128</v>
      </c>
      <c r="B25" s="31" t="s">
        <v>149</v>
      </c>
      <c r="C25" s="57">
        <v>2080505</v>
      </c>
      <c r="D25" s="58" t="s">
        <v>159</v>
      </c>
      <c r="E25" s="32">
        <v>4.69</v>
      </c>
      <c r="F25" s="32">
        <v>4.69</v>
      </c>
      <c r="G25" s="32">
        <v>4.69</v>
      </c>
      <c r="H25" s="32">
        <v>0</v>
      </c>
      <c r="I25" s="32">
        <v>0</v>
      </c>
      <c r="J25" s="32">
        <f t="shared" si="5"/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</row>
    <row r="26" ht="30" customHeight="1" spans="1:19">
      <c r="A26" s="56" t="s">
        <v>126</v>
      </c>
      <c r="B26" s="31" t="s">
        <v>147</v>
      </c>
      <c r="C26" s="57">
        <v>2101101</v>
      </c>
      <c r="D26" s="58" t="s">
        <v>160</v>
      </c>
      <c r="E26" s="32">
        <v>42.3</v>
      </c>
      <c r="F26" s="32">
        <v>42.3</v>
      </c>
      <c r="G26" s="32">
        <v>42.3</v>
      </c>
      <c r="H26" s="32">
        <v>0</v>
      </c>
      <c r="I26" s="32">
        <v>0</v>
      </c>
      <c r="J26" s="32">
        <f t="shared" si="5"/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</row>
    <row r="27" ht="30" customHeight="1" spans="1:19">
      <c r="A27" s="56" t="s">
        <v>128</v>
      </c>
      <c r="B27" s="31" t="s">
        <v>149</v>
      </c>
      <c r="C27" s="57">
        <v>2101101</v>
      </c>
      <c r="D27" s="58" t="s">
        <v>160</v>
      </c>
      <c r="E27" s="32">
        <v>4.2</v>
      </c>
      <c r="F27" s="32">
        <v>4.2</v>
      </c>
      <c r="G27" s="32">
        <v>4.2</v>
      </c>
      <c r="H27" s="32">
        <v>0</v>
      </c>
      <c r="I27" s="32">
        <v>0</v>
      </c>
      <c r="J27" s="32">
        <f t="shared" si="5"/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</row>
    <row r="28" ht="30" customHeight="1" spans="1:19">
      <c r="A28" s="56" t="s">
        <v>126</v>
      </c>
      <c r="B28" s="31" t="s">
        <v>147</v>
      </c>
      <c r="C28" s="57">
        <v>2210201</v>
      </c>
      <c r="D28" s="58" t="s">
        <v>161</v>
      </c>
      <c r="E28" s="32">
        <v>65.9</v>
      </c>
      <c r="F28" s="32">
        <v>65.9</v>
      </c>
      <c r="G28" s="32">
        <v>65.9</v>
      </c>
      <c r="H28" s="32">
        <v>0</v>
      </c>
      <c r="I28" s="32">
        <v>0</v>
      </c>
      <c r="J28" s="32">
        <f t="shared" si="5"/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</row>
    <row r="29" ht="30" customHeight="1" spans="1:19">
      <c r="A29" s="56" t="s">
        <v>128</v>
      </c>
      <c r="B29" s="31" t="s">
        <v>149</v>
      </c>
      <c r="C29" s="57">
        <v>2210201</v>
      </c>
      <c r="D29" s="58" t="s">
        <v>161</v>
      </c>
      <c r="E29" s="32">
        <v>6.73</v>
      </c>
      <c r="F29" s="32">
        <v>6.73</v>
      </c>
      <c r="G29" s="32">
        <v>6.73</v>
      </c>
      <c r="H29" s="32">
        <v>0</v>
      </c>
      <c r="I29" s="32">
        <v>0</v>
      </c>
      <c r="J29" s="32">
        <f t="shared" si="5"/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</row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511805555555556" right="0.196527777777778" top="0.275" bottom="0.471527777777778" header="0.297916666666667" footer="0.297916666666667"/>
  <pageSetup paperSize="8" scale="96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showGridLines="0" showZeros="0" topLeftCell="A13" workbookViewId="0">
      <selection activeCell="H36" sqref="H36:I36"/>
    </sheetView>
  </sheetViews>
  <sheetFormatPr defaultColWidth="9" defaultRowHeight="12"/>
  <cols>
    <col min="1" max="1" width="21.75" style="3" customWidth="1"/>
    <col min="2" max="2" width="13.625" style="3" customWidth="1"/>
    <col min="3" max="3" width="34.75" style="3" customWidth="1"/>
    <col min="4" max="4" width="8.875" style="3" customWidth="1"/>
    <col min="5" max="5" width="9" style="3" customWidth="1"/>
    <col min="6" max="6" width="8.375" style="3" customWidth="1"/>
    <col min="7" max="7" width="29.25" style="3" customWidth="1"/>
    <col min="8" max="8" width="9" style="3" customWidth="1"/>
    <col min="9" max="9" width="8.875" style="3" customWidth="1"/>
    <col min="10" max="10" width="7.75" style="3" customWidth="1"/>
    <col min="11" max="11" width="9.125" style="3" customWidth="1"/>
    <col min="12" max="16384" width="9" style="3"/>
  </cols>
  <sheetData>
    <row r="1" customHeight="1" spans="1:1">
      <c r="A1" s="3" t="s">
        <v>162</v>
      </c>
    </row>
    <row r="2" ht="30" customHeight="1" spans="1:10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</row>
    <row r="3" ht="16.5" customHeight="1" spans="1:10">
      <c r="A3" s="24" t="s">
        <v>2</v>
      </c>
      <c r="B3" s="24"/>
      <c r="J3" s="15" t="s">
        <v>3</v>
      </c>
    </row>
    <row r="4" ht="27" customHeight="1" spans="1:10">
      <c r="A4" s="16" t="s">
        <v>4</v>
      </c>
      <c r="B4" s="16"/>
      <c r="C4" s="27" t="s">
        <v>5</v>
      </c>
      <c r="D4" s="29"/>
      <c r="E4" s="29"/>
      <c r="F4" s="29"/>
      <c r="G4" s="29"/>
      <c r="H4" s="29"/>
      <c r="I4" s="29"/>
      <c r="J4" s="28"/>
    </row>
    <row r="5" ht="25.5" customHeight="1" spans="1:10">
      <c r="A5" s="16" t="s">
        <v>6</v>
      </c>
      <c r="B5" s="16" t="s">
        <v>7</v>
      </c>
      <c r="C5" s="34" t="s">
        <v>8</v>
      </c>
      <c r="D5" s="35" t="s">
        <v>106</v>
      </c>
      <c r="E5" s="36" t="s">
        <v>164</v>
      </c>
      <c r="F5" s="36" t="s">
        <v>165</v>
      </c>
      <c r="G5" s="34" t="s">
        <v>166</v>
      </c>
      <c r="H5" s="35" t="s">
        <v>106</v>
      </c>
      <c r="I5" s="36" t="s">
        <v>164</v>
      </c>
      <c r="J5" s="36" t="s">
        <v>165</v>
      </c>
    </row>
    <row r="6" s="33" customFormat="1" ht="20.1" customHeight="1" spans="1:10">
      <c r="A6" s="37" t="s">
        <v>167</v>
      </c>
      <c r="B6" s="9">
        <f>1276.74+86.7</f>
        <v>1363.44</v>
      </c>
      <c r="C6" s="38" t="s">
        <v>11</v>
      </c>
      <c r="D6" s="39">
        <v>0</v>
      </c>
      <c r="E6" s="39">
        <v>0</v>
      </c>
      <c r="F6" s="39">
        <v>0</v>
      </c>
      <c r="G6" s="40" t="s">
        <v>12</v>
      </c>
      <c r="H6" s="39">
        <f>I6</f>
        <v>1056.44</v>
      </c>
      <c r="I6" s="39">
        <f>I7+I10</f>
        <v>1056.44</v>
      </c>
      <c r="J6" s="39">
        <v>0</v>
      </c>
    </row>
    <row r="7" s="33" customFormat="1" ht="20.1" customHeight="1" spans="1:10">
      <c r="A7" s="37" t="s">
        <v>168</v>
      </c>
      <c r="B7" s="9">
        <v>0</v>
      </c>
      <c r="C7" s="38" t="s">
        <v>14</v>
      </c>
      <c r="D7" s="39">
        <v>0</v>
      </c>
      <c r="E7" s="39">
        <v>0</v>
      </c>
      <c r="F7" s="39">
        <v>0</v>
      </c>
      <c r="G7" s="41" t="s">
        <v>15</v>
      </c>
      <c r="H7" s="39">
        <f t="shared" ref="H7:H16" si="0">I7</f>
        <v>905.64</v>
      </c>
      <c r="I7" s="39">
        <f>SUM(I8:I9)</f>
        <v>905.64</v>
      </c>
      <c r="J7" s="39">
        <v>0</v>
      </c>
    </row>
    <row r="8" s="33" customFormat="1" ht="20.1" customHeight="1" spans="1:10">
      <c r="A8" s="42"/>
      <c r="B8" s="9"/>
      <c r="C8" s="38" t="s">
        <v>17</v>
      </c>
      <c r="D8" s="39">
        <v>0</v>
      </c>
      <c r="E8" s="39">
        <v>0</v>
      </c>
      <c r="F8" s="39">
        <v>0</v>
      </c>
      <c r="G8" s="41" t="s">
        <v>18</v>
      </c>
      <c r="H8" s="39">
        <f t="shared" si="0"/>
        <v>904.7</v>
      </c>
      <c r="I8" s="47">
        <f>829.91+74.79</f>
        <v>904.7</v>
      </c>
      <c r="J8" s="39">
        <v>0</v>
      </c>
    </row>
    <row r="9" s="33" customFormat="1" ht="20.1" customHeight="1" spans="1:10">
      <c r="A9" s="42"/>
      <c r="B9" s="9"/>
      <c r="C9" s="38" t="s">
        <v>20</v>
      </c>
      <c r="D9" s="39">
        <f>E9</f>
        <v>1356.32</v>
      </c>
      <c r="E9" s="39">
        <f>1104.22+70.25+181.85</f>
        <v>1356.32</v>
      </c>
      <c r="F9" s="39"/>
      <c r="G9" s="43" t="s">
        <v>21</v>
      </c>
      <c r="H9" s="39">
        <f t="shared" si="0"/>
        <v>0.94</v>
      </c>
      <c r="I9" s="47">
        <v>0.94</v>
      </c>
      <c r="J9" s="39">
        <v>0</v>
      </c>
    </row>
    <row r="10" s="33" customFormat="1" ht="20.1" customHeight="1" spans="1:10">
      <c r="A10" s="42"/>
      <c r="B10" s="9"/>
      <c r="C10" s="38" t="s">
        <v>23</v>
      </c>
      <c r="D10" s="39">
        <f t="shared" ref="D10:D33" si="1">E10</f>
        <v>5.57</v>
      </c>
      <c r="E10" s="39">
        <f>5.06+0.51</f>
        <v>5.57</v>
      </c>
      <c r="F10" s="39"/>
      <c r="G10" s="41" t="s">
        <v>24</v>
      </c>
      <c r="H10" s="39">
        <f t="shared" si="0"/>
        <v>150.8</v>
      </c>
      <c r="I10" s="47">
        <f>I11</f>
        <v>150.8</v>
      </c>
      <c r="J10" s="39">
        <v>0</v>
      </c>
    </row>
    <row r="11" s="33" customFormat="1" ht="20.1" customHeight="1" spans="1:10">
      <c r="A11" s="44"/>
      <c r="B11" s="9"/>
      <c r="C11" s="38" t="s">
        <v>26</v>
      </c>
      <c r="D11" s="39">
        <f t="shared" si="1"/>
        <v>0</v>
      </c>
      <c r="E11" s="39">
        <v>0</v>
      </c>
      <c r="F11" s="39"/>
      <c r="G11" s="41" t="s">
        <v>27</v>
      </c>
      <c r="H11" s="39">
        <f t="shared" si="0"/>
        <v>150.8</v>
      </c>
      <c r="I11" s="39">
        <f>138.89+11.91</f>
        <v>150.8</v>
      </c>
      <c r="J11" s="39">
        <v>0</v>
      </c>
    </row>
    <row r="12" s="33" customFormat="1" ht="20.1" customHeight="1" spans="1:10">
      <c r="A12" s="44"/>
      <c r="B12" s="9"/>
      <c r="C12" s="38" t="s">
        <v>29</v>
      </c>
      <c r="D12" s="39">
        <f t="shared" si="1"/>
        <v>0</v>
      </c>
      <c r="E12" s="39">
        <v>0</v>
      </c>
      <c r="F12" s="39"/>
      <c r="G12" s="40" t="s">
        <v>30</v>
      </c>
      <c r="H12" s="39">
        <f t="shared" si="0"/>
        <v>488.85</v>
      </c>
      <c r="I12" s="39">
        <f>SUM(I13)</f>
        <v>488.85</v>
      </c>
      <c r="J12" s="39">
        <v>0</v>
      </c>
    </row>
    <row r="13" s="33" customFormat="1" ht="20.1" customHeight="1" spans="1:10">
      <c r="A13" s="44"/>
      <c r="B13" s="9"/>
      <c r="C13" s="38" t="s">
        <v>32</v>
      </c>
      <c r="D13" s="39">
        <f t="shared" si="1"/>
        <v>64.27</v>
      </c>
      <c r="E13" s="39">
        <f>59.26+5.01</f>
        <v>64.27</v>
      </c>
      <c r="F13" s="39"/>
      <c r="G13" s="41" t="s">
        <v>33</v>
      </c>
      <c r="H13" s="39">
        <f t="shared" si="0"/>
        <v>488.85</v>
      </c>
      <c r="I13" s="39">
        <f>SUM(I14:I18)</f>
        <v>488.85</v>
      </c>
      <c r="J13" s="39">
        <v>0</v>
      </c>
    </row>
    <row r="14" s="33" customFormat="1" ht="20.1" customHeight="1" spans="1:10">
      <c r="A14" s="44"/>
      <c r="B14" s="9"/>
      <c r="C14" s="38" t="s">
        <v>35</v>
      </c>
      <c r="D14" s="39">
        <f t="shared" si="1"/>
        <v>46.5</v>
      </c>
      <c r="E14" s="39">
        <f>42.3+4.2</f>
        <v>46.5</v>
      </c>
      <c r="F14" s="39"/>
      <c r="G14" s="43" t="s">
        <v>36</v>
      </c>
      <c r="H14" s="39">
        <f t="shared" si="0"/>
        <v>0</v>
      </c>
      <c r="I14" s="39">
        <v>0</v>
      </c>
      <c r="J14" s="39">
        <v>0</v>
      </c>
    </row>
    <row r="15" s="33" customFormat="1" ht="20.1" customHeight="1" spans="1:10">
      <c r="A15" s="44"/>
      <c r="B15" s="9"/>
      <c r="C15" s="38" t="s">
        <v>38</v>
      </c>
      <c r="D15" s="39">
        <f t="shared" si="1"/>
        <v>0</v>
      </c>
      <c r="E15" s="39">
        <v>0</v>
      </c>
      <c r="F15" s="39"/>
      <c r="G15" s="43" t="s">
        <v>39</v>
      </c>
      <c r="H15" s="39">
        <f t="shared" si="0"/>
        <v>50</v>
      </c>
      <c r="I15" s="39">
        <v>50</v>
      </c>
      <c r="J15" s="39">
        <v>0</v>
      </c>
    </row>
    <row r="16" s="33" customFormat="1" ht="20.1" customHeight="1" spans="1:10">
      <c r="A16" s="37"/>
      <c r="B16" s="9"/>
      <c r="C16" s="38" t="s">
        <v>41</v>
      </c>
      <c r="D16" s="39">
        <f t="shared" si="1"/>
        <v>0</v>
      </c>
      <c r="E16" s="39">
        <v>0</v>
      </c>
      <c r="F16" s="39"/>
      <c r="G16" s="43" t="s">
        <v>42</v>
      </c>
      <c r="H16" s="39">
        <f t="shared" si="0"/>
        <v>438.85</v>
      </c>
      <c r="I16" s="39">
        <f>257+181.85</f>
        <v>438.85</v>
      </c>
      <c r="J16" s="39">
        <v>0</v>
      </c>
    </row>
    <row r="17" s="33" customFormat="1" ht="20.1" customHeight="1" spans="1:10">
      <c r="A17" s="37"/>
      <c r="B17" s="9"/>
      <c r="C17" s="38" t="s">
        <v>44</v>
      </c>
      <c r="D17" s="39">
        <f t="shared" si="1"/>
        <v>0</v>
      </c>
      <c r="E17" s="39">
        <v>0</v>
      </c>
      <c r="F17" s="39"/>
      <c r="G17" s="43" t="s">
        <v>45</v>
      </c>
      <c r="H17" s="39">
        <v>0</v>
      </c>
      <c r="I17" s="39">
        <v>0</v>
      </c>
      <c r="J17" s="39">
        <v>0</v>
      </c>
    </row>
    <row r="18" s="33" customFormat="1" ht="20.1" customHeight="1" spans="1:10">
      <c r="A18" s="37"/>
      <c r="B18" s="9"/>
      <c r="C18" s="38" t="s">
        <v>47</v>
      </c>
      <c r="D18" s="39">
        <f t="shared" si="1"/>
        <v>0</v>
      </c>
      <c r="E18" s="39">
        <v>0</v>
      </c>
      <c r="F18" s="39"/>
      <c r="G18" s="41" t="s">
        <v>48</v>
      </c>
      <c r="H18" s="39">
        <v>0</v>
      </c>
      <c r="I18" s="39">
        <v>0</v>
      </c>
      <c r="J18" s="39">
        <v>0</v>
      </c>
    </row>
    <row r="19" s="33" customFormat="1" ht="20.1" customHeight="1" spans="1:10">
      <c r="A19" s="37"/>
      <c r="B19" s="9"/>
      <c r="C19" s="38" t="s">
        <v>50</v>
      </c>
      <c r="D19" s="39">
        <f t="shared" si="1"/>
        <v>0</v>
      </c>
      <c r="E19" s="39">
        <v>0</v>
      </c>
      <c r="F19" s="39"/>
      <c r="G19" s="40"/>
      <c r="H19" s="39"/>
      <c r="I19" s="39"/>
      <c r="J19" s="39"/>
    </row>
    <row r="20" s="33" customFormat="1" ht="20.1" customHeight="1" spans="1:10">
      <c r="A20" s="37"/>
      <c r="B20" s="9"/>
      <c r="C20" s="38" t="s">
        <v>53</v>
      </c>
      <c r="D20" s="39">
        <f t="shared" si="1"/>
        <v>0</v>
      </c>
      <c r="E20" s="39">
        <v>0</v>
      </c>
      <c r="F20" s="39"/>
      <c r="G20" s="40"/>
      <c r="H20" s="39"/>
      <c r="I20" s="39"/>
      <c r="J20" s="39"/>
    </row>
    <row r="21" s="33" customFormat="1" ht="20.1" customHeight="1" spans="1:10">
      <c r="A21" s="37"/>
      <c r="B21" s="9"/>
      <c r="C21" s="38" t="s">
        <v>56</v>
      </c>
      <c r="D21" s="39">
        <f t="shared" si="1"/>
        <v>0</v>
      </c>
      <c r="E21" s="39">
        <v>0</v>
      </c>
      <c r="F21" s="39"/>
      <c r="G21" s="1" t="s">
        <v>62</v>
      </c>
      <c r="H21" s="39"/>
      <c r="I21" s="39"/>
      <c r="J21" s="39"/>
    </row>
    <row r="22" s="33" customFormat="1" ht="20.1" customHeight="1" spans="1:10">
      <c r="A22" s="37"/>
      <c r="B22" s="9"/>
      <c r="C22" s="38" t="s">
        <v>59</v>
      </c>
      <c r="D22" s="39">
        <f t="shared" si="1"/>
        <v>0</v>
      </c>
      <c r="E22" s="39">
        <v>0</v>
      </c>
      <c r="F22" s="39"/>
      <c r="G22" s="40" t="s">
        <v>64</v>
      </c>
      <c r="H22" s="39">
        <f>I22</f>
        <v>1545.29</v>
      </c>
      <c r="I22" s="39">
        <f>SUM(I23:I32)</f>
        <v>1545.29</v>
      </c>
      <c r="J22" s="39">
        <v>0</v>
      </c>
    </row>
    <row r="23" s="33" customFormat="1" ht="20.1" customHeight="1" spans="1:10">
      <c r="A23" s="37"/>
      <c r="B23" s="9"/>
      <c r="C23" s="38" t="s">
        <v>61</v>
      </c>
      <c r="D23" s="39">
        <f t="shared" si="1"/>
        <v>0</v>
      </c>
      <c r="E23" s="39">
        <v>0</v>
      </c>
      <c r="F23" s="39"/>
      <c r="G23" s="45" t="s">
        <v>66</v>
      </c>
      <c r="H23" s="39">
        <f t="shared" ref="H23:H28" si="2">I23</f>
        <v>904.7</v>
      </c>
      <c r="I23" s="39">
        <f>829.91+74.79</f>
        <v>904.7</v>
      </c>
      <c r="J23" s="39">
        <v>0</v>
      </c>
    </row>
    <row r="24" s="33" customFormat="1" ht="20.1" customHeight="1" spans="1:10">
      <c r="A24" s="37"/>
      <c r="B24" s="9"/>
      <c r="C24" s="38" t="s">
        <v>63</v>
      </c>
      <c r="D24" s="39">
        <f t="shared" si="1"/>
        <v>72.63</v>
      </c>
      <c r="E24" s="39">
        <f>65.9+6.73</f>
        <v>72.63</v>
      </c>
      <c r="F24" s="39"/>
      <c r="G24" s="45" t="s">
        <v>68</v>
      </c>
      <c r="H24" s="39">
        <f t="shared" si="2"/>
        <v>636.95</v>
      </c>
      <c r="I24" s="39">
        <f>443.19+181.85+11.91</f>
        <v>636.95</v>
      </c>
      <c r="J24" s="39">
        <v>0</v>
      </c>
    </row>
    <row r="25" s="33" customFormat="1" ht="20.1" customHeight="1" spans="1:10">
      <c r="A25" s="37"/>
      <c r="B25" s="9"/>
      <c r="C25" s="38" t="s">
        <v>65</v>
      </c>
      <c r="D25" s="39">
        <f t="shared" si="1"/>
        <v>0</v>
      </c>
      <c r="E25" s="39">
        <v>0</v>
      </c>
      <c r="F25" s="39"/>
      <c r="G25" s="45" t="s">
        <v>70</v>
      </c>
      <c r="H25" s="39">
        <f t="shared" si="2"/>
        <v>0.94</v>
      </c>
      <c r="I25" s="39">
        <v>0.94</v>
      </c>
      <c r="J25" s="39">
        <v>0</v>
      </c>
    </row>
    <row r="26" s="33" customFormat="1" ht="20.1" customHeight="1" spans="1:10">
      <c r="A26" s="37"/>
      <c r="B26" s="9"/>
      <c r="C26" s="38" t="s">
        <v>67</v>
      </c>
      <c r="D26" s="39">
        <f t="shared" si="1"/>
        <v>0</v>
      </c>
      <c r="E26" s="39">
        <v>0</v>
      </c>
      <c r="F26" s="39"/>
      <c r="G26" s="45" t="s">
        <v>72</v>
      </c>
      <c r="H26" s="39">
        <f t="shared" si="2"/>
        <v>0</v>
      </c>
      <c r="I26" s="39">
        <v>0</v>
      </c>
      <c r="J26" s="39">
        <v>0</v>
      </c>
    </row>
    <row r="27" s="33" customFormat="1" ht="20.1" customHeight="1" spans="1:10">
      <c r="A27" s="37"/>
      <c r="B27" s="9"/>
      <c r="C27" s="38" t="s">
        <v>69</v>
      </c>
      <c r="D27" s="39">
        <f t="shared" si="1"/>
        <v>0</v>
      </c>
      <c r="E27" s="39">
        <v>0</v>
      </c>
      <c r="F27" s="39">
        <v>0</v>
      </c>
      <c r="G27" s="45" t="s">
        <v>74</v>
      </c>
      <c r="H27" s="39">
        <f t="shared" si="2"/>
        <v>0.7</v>
      </c>
      <c r="I27" s="39">
        <v>0.7</v>
      </c>
      <c r="J27" s="39">
        <v>0</v>
      </c>
    </row>
    <row r="28" s="33" customFormat="1" ht="20.1" customHeight="1" spans="1:10">
      <c r="A28" s="37"/>
      <c r="B28" s="9"/>
      <c r="C28" s="38" t="s">
        <v>71</v>
      </c>
      <c r="D28" s="39">
        <f t="shared" si="1"/>
        <v>0</v>
      </c>
      <c r="E28" s="39">
        <v>0</v>
      </c>
      <c r="F28" s="39">
        <v>0</v>
      </c>
      <c r="G28" s="45" t="s">
        <v>76</v>
      </c>
      <c r="H28" s="39">
        <f t="shared" si="2"/>
        <v>2</v>
      </c>
      <c r="I28" s="39">
        <v>2</v>
      </c>
      <c r="J28" s="39">
        <v>0</v>
      </c>
    </row>
    <row r="29" s="33" customFormat="1" ht="20.1" customHeight="1" spans="1:10">
      <c r="A29" s="37"/>
      <c r="B29" s="9"/>
      <c r="C29" s="38" t="s">
        <v>73</v>
      </c>
      <c r="D29" s="39">
        <f t="shared" si="1"/>
        <v>0</v>
      </c>
      <c r="E29" s="39">
        <v>0</v>
      </c>
      <c r="F29" s="39">
        <v>0</v>
      </c>
      <c r="G29" s="45" t="s">
        <v>78</v>
      </c>
      <c r="H29" s="39">
        <v>0</v>
      </c>
      <c r="I29" s="39">
        <v>0</v>
      </c>
      <c r="J29" s="39">
        <v>0</v>
      </c>
    </row>
    <row r="30" s="33" customFormat="1" ht="20.1" customHeight="1" spans="1:10">
      <c r="A30" s="37"/>
      <c r="B30" s="9"/>
      <c r="C30" s="38" t="s">
        <v>75</v>
      </c>
      <c r="D30" s="39">
        <f t="shared" si="1"/>
        <v>0</v>
      </c>
      <c r="E30" s="39">
        <v>0</v>
      </c>
      <c r="F30" s="39">
        <v>0</v>
      </c>
      <c r="G30" s="45" t="s">
        <v>80</v>
      </c>
      <c r="H30" s="39">
        <v>0</v>
      </c>
      <c r="I30" s="39">
        <v>0</v>
      </c>
      <c r="J30" s="39">
        <v>0</v>
      </c>
    </row>
    <row r="31" s="33" customFormat="1" ht="20.1" customHeight="1" spans="1:10">
      <c r="A31" s="37"/>
      <c r="B31" s="9"/>
      <c r="C31" s="38" t="s">
        <v>77</v>
      </c>
      <c r="D31" s="39">
        <f t="shared" si="1"/>
        <v>0</v>
      </c>
      <c r="E31" s="39">
        <v>0</v>
      </c>
      <c r="F31" s="39">
        <v>0</v>
      </c>
      <c r="G31" s="45" t="s">
        <v>82</v>
      </c>
      <c r="H31" s="39">
        <v>0</v>
      </c>
      <c r="I31" s="39">
        <v>0</v>
      </c>
      <c r="J31" s="39">
        <v>0</v>
      </c>
    </row>
    <row r="32" s="33" customFormat="1" ht="20.1" customHeight="1" spans="1:10">
      <c r="A32" s="37"/>
      <c r="B32" s="9"/>
      <c r="C32" s="38" t="s">
        <v>79</v>
      </c>
      <c r="D32" s="39">
        <f t="shared" si="1"/>
        <v>0</v>
      </c>
      <c r="E32" s="9">
        <v>0</v>
      </c>
      <c r="F32" s="9">
        <v>0</v>
      </c>
      <c r="G32" s="45" t="s">
        <v>83</v>
      </c>
      <c r="H32" s="39">
        <v>0</v>
      </c>
      <c r="I32" s="39">
        <v>0</v>
      </c>
      <c r="J32" s="39">
        <v>0</v>
      </c>
    </row>
    <row r="33" s="33" customFormat="1" ht="20.1" customHeight="1" spans="1:10">
      <c r="A33" s="37"/>
      <c r="B33" s="9"/>
      <c r="C33" s="37" t="s">
        <v>81</v>
      </c>
      <c r="D33" s="39">
        <f t="shared" si="1"/>
        <v>0</v>
      </c>
      <c r="E33" s="9">
        <v>0</v>
      </c>
      <c r="F33" s="9">
        <v>0</v>
      </c>
      <c r="G33" s="38"/>
      <c r="H33" s="39"/>
      <c r="I33" s="39"/>
      <c r="J33" s="39"/>
    </row>
    <row r="34" s="33" customFormat="1" ht="20.1" customHeight="1" spans="1:10">
      <c r="A34" s="46" t="s">
        <v>84</v>
      </c>
      <c r="B34" s="9">
        <f>+B6+B7</f>
        <v>1363.44</v>
      </c>
      <c r="C34" s="46" t="s">
        <v>85</v>
      </c>
      <c r="D34" s="9">
        <f>SUM(D6:D33)</f>
        <v>1545.29</v>
      </c>
      <c r="E34" s="9">
        <f>SUM(E6:E33)</f>
        <v>1545.29</v>
      </c>
      <c r="F34" s="9">
        <v>0</v>
      </c>
      <c r="G34" s="46" t="s">
        <v>85</v>
      </c>
      <c r="H34" s="39">
        <f>SUM(H23:H33)</f>
        <v>1545.29</v>
      </c>
      <c r="I34" s="39">
        <f>SUM(I23:I33)</f>
        <v>1545.29</v>
      </c>
      <c r="J34" s="39">
        <v>0</v>
      </c>
    </row>
    <row r="35" s="33" customFormat="1" ht="20.1" customHeight="1" spans="1:10">
      <c r="A35" s="37" t="s">
        <v>169</v>
      </c>
      <c r="B35" s="9">
        <v>181.85</v>
      </c>
      <c r="C35" s="37" t="s">
        <v>170</v>
      </c>
      <c r="D35" s="9">
        <v>0</v>
      </c>
      <c r="E35" s="9">
        <v>0</v>
      </c>
      <c r="F35" s="9">
        <v>0</v>
      </c>
      <c r="G35" s="37" t="s">
        <v>87</v>
      </c>
      <c r="H35" s="39">
        <v>0</v>
      </c>
      <c r="I35" s="39">
        <v>0</v>
      </c>
      <c r="J35" s="39">
        <v>0</v>
      </c>
    </row>
    <row r="36" s="33" customFormat="1" ht="20.1" customHeight="1" spans="1:10">
      <c r="A36" s="46" t="s">
        <v>91</v>
      </c>
      <c r="B36" s="9">
        <f>B34+B35</f>
        <v>1545.29</v>
      </c>
      <c r="C36" s="46" t="s">
        <v>92</v>
      </c>
      <c r="D36" s="9">
        <f>D34+D35</f>
        <v>1545.29</v>
      </c>
      <c r="E36" s="9">
        <f>E34+E35</f>
        <v>1545.29</v>
      </c>
      <c r="F36" s="9">
        <v>0</v>
      </c>
      <c r="G36" s="46" t="s">
        <v>92</v>
      </c>
      <c r="H36" s="39">
        <f>H34+H35</f>
        <v>1545.29</v>
      </c>
      <c r="I36" s="39">
        <f>I34+I35</f>
        <v>1545.29</v>
      </c>
      <c r="J36" s="39">
        <v>0</v>
      </c>
    </row>
    <row r="37" customHeight="1"/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7916666666667" right="0.747916666666667" top="0.432638888888889" bottom="0.590277777777778" header="0.511805555555556" footer="0.511805555555556"/>
  <pageSetup paperSize="8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"/>
  <sheetViews>
    <sheetView showGridLines="0" showZeros="0" workbookViewId="0">
      <selection activeCell="E14" sqref="E14"/>
    </sheetView>
  </sheetViews>
  <sheetFormatPr defaultColWidth="9" defaultRowHeight="12" outlineLevelCol="4"/>
  <cols>
    <col min="1" max="1" width="12.75" style="3" customWidth="1"/>
    <col min="2" max="2" width="28.75" style="3" customWidth="1"/>
    <col min="3" max="3" width="16" style="3" customWidth="1"/>
    <col min="4" max="5" width="18.25" style="3" customWidth="1"/>
    <col min="6" max="16384" width="9" style="3"/>
  </cols>
  <sheetData>
    <row r="1" ht="13.9" customHeight="1" spans="1:1">
      <c r="A1" s="3" t="s">
        <v>171</v>
      </c>
    </row>
    <row r="2" ht="25.5" customHeight="1" spans="1:5">
      <c r="A2" s="4" t="s">
        <v>172</v>
      </c>
      <c r="B2" s="4"/>
      <c r="C2" s="4"/>
      <c r="D2" s="4"/>
      <c r="E2" s="4"/>
    </row>
    <row r="3" ht="18.75" customHeight="1" spans="1:5">
      <c r="A3" s="24" t="s">
        <v>2</v>
      </c>
      <c r="B3" s="25"/>
      <c r="C3" s="25"/>
      <c r="E3" s="15" t="s">
        <v>3</v>
      </c>
    </row>
    <row r="4" ht="21.95" customHeight="1" spans="1:5">
      <c r="A4" s="27" t="s">
        <v>173</v>
      </c>
      <c r="B4" s="28"/>
      <c r="C4" s="27" t="s">
        <v>174</v>
      </c>
      <c r="D4" s="29"/>
      <c r="E4" s="28"/>
    </row>
    <row r="5" ht="15" customHeight="1" spans="1:5">
      <c r="A5" s="17" t="s">
        <v>175</v>
      </c>
      <c r="B5" s="18" t="s">
        <v>176</v>
      </c>
      <c r="C5" s="18" t="s">
        <v>97</v>
      </c>
      <c r="D5" s="18" t="s">
        <v>134</v>
      </c>
      <c r="E5" s="19" t="s">
        <v>135</v>
      </c>
    </row>
    <row r="6" s="11" customFormat="1" ht="15" customHeight="1" spans="1:5">
      <c r="A6" s="20"/>
      <c r="B6" s="21" t="s">
        <v>106</v>
      </c>
      <c r="C6" s="22">
        <f>C7+C34+C41+C53+C60</f>
        <v>1363.44</v>
      </c>
      <c r="D6" s="22">
        <f>D7+D34+D41+D53+D60</f>
        <v>1056.44</v>
      </c>
      <c r="E6" s="22">
        <f>E7+E34+E41+E53+E60</f>
        <v>307</v>
      </c>
    </row>
    <row r="7" s="1" customFormat="1" ht="15" customHeight="1" spans="1:5">
      <c r="A7" s="20" t="s">
        <v>177</v>
      </c>
      <c r="B7" s="21" t="s">
        <v>178</v>
      </c>
      <c r="C7" s="22">
        <f>C8</f>
        <v>1174.47</v>
      </c>
      <c r="D7" s="22">
        <f>D8</f>
        <v>867.47</v>
      </c>
      <c r="E7" s="22">
        <f>E8</f>
        <v>307</v>
      </c>
    </row>
    <row r="8" s="1" customFormat="1" ht="15" customHeight="1" spans="1:5">
      <c r="A8" s="20" t="s">
        <v>179</v>
      </c>
      <c r="B8" s="21" t="s">
        <v>180</v>
      </c>
      <c r="C8" s="22">
        <f>C9+C14+C18+C22+C26+C30</f>
        <v>1174.47</v>
      </c>
      <c r="D8" s="22">
        <f>D9+D14+D18+D22+D26+D30</f>
        <v>867.47</v>
      </c>
      <c r="E8" s="22">
        <f>E9+E14+E18+E22+E26+E30</f>
        <v>307</v>
      </c>
    </row>
    <row r="9" s="1" customFormat="1" ht="15" customHeight="1" spans="1:5">
      <c r="A9" s="20" t="s">
        <v>181</v>
      </c>
      <c r="B9" s="21" t="s">
        <v>182</v>
      </c>
      <c r="C9" s="22">
        <f>C10</f>
        <v>867.47</v>
      </c>
      <c r="D9" s="22">
        <f>D10</f>
        <v>867.47</v>
      </c>
      <c r="E9" s="23">
        <v>0</v>
      </c>
    </row>
    <row r="10" s="1" customFormat="1" ht="15" customHeight="1" spans="1:5">
      <c r="A10" s="20"/>
      <c r="B10" s="21" t="s">
        <v>183</v>
      </c>
      <c r="C10" s="22">
        <f>C11</f>
        <v>867.47</v>
      </c>
      <c r="D10" s="22">
        <f>D11</f>
        <v>867.47</v>
      </c>
      <c r="E10" s="23">
        <v>0</v>
      </c>
    </row>
    <row r="11" s="1" customFormat="1" ht="15" customHeight="1" spans="1:5">
      <c r="A11" s="20" t="s">
        <v>184</v>
      </c>
      <c r="B11" s="21" t="s">
        <v>185</v>
      </c>
      <c r="C11" s="22">
        <f>SUM(C12:C13)</f>
        <v>867.47</v>
      </c>
      <c r="D11" s="22">
        <f>SUM(D12:D13)</f>
        <v>867.47</v>
      </c>
      <c r="E11" s="23">
        <v>0</v>
      </c>
    </row>
    <row r="12" s="1" customFormat="1" ht="15" customHeight="1" spans="1:5">
      <c r="A12" s="20" t="s">
        <v>186</v>
      </c>
      <c r="B12" s="21" t="s">
        <v>187</v>
      </c>
      <c r="C12" s="22">
        <v>797.22</v>
      </c>
      <c r="D12" s="22">
        <v>797.22</v>
      </c>
      <c r="E12" s="23">
        <v>0</v>
      </c>
    </row>
    <row r="13" s="1" customFormat="1" ht="15" customHeight="1" spans="1:5">
      <c r="A13" s="20" t="s">
        <v>188</v>
      </c>
      <c r="B13" s="21" t="s">
        <v>189</v>
      </c>
      <c r="C13" s="22">
        <v>70.25</v>
      </c>
      <c r="D13" s="22">
        <v>70.25</v>
      </c>
      <c r="E13" s="23">
        <v>0</v>
      </c>
    </row>
    <row r="14" s="1" customFormat="1" ht="15" customHeight="1" spans="1:5">
      <c r="A14" s="20" t="s">
        <v>190</v>
      </c>
      <c r="B14" s="21" t="s">
        <v>191</v>
      </c>
      <c r="C14" s="22">
        <v>81</v>
      </c>
      <c r="D14" s="22">
        <v>0</v>
      </c>
      <c r="E14" s="23">
        <v>81</v>
      </c>
    </row>
    <row r="15" s="1" customFormat="1" ht="15" customHeight="1" spans="1:5">
      <c r="A15" s="20"/>
      <c r="B15" s="21" t="s">
        <v>183</v>
      </c>
      <c r="C15" s="22">
        <v>81</v>
      </c>
      <c r="D15" s="22">
        <v>0</v>
      </c>
      <c r="E15" s="23">
        <v>81</v>
      </c>
    </row>
    <row r="16" s="1" customFormat="1" ht="15" customHeight="1" spans="1:5">
      <c r="A16" s="20" t="s">
        <v>184</v>
      </c>
      <c r="B16" s="21" t="s">
        <v>185</v>
      </c>
      <c r="C16" s="22">
        <v>81</v>
      </c>
      <c r="D16" s="22">
        <v>0</v>
      </c>
      <c r="E16" s="23">
        <v>81</v>
      </c>
    </row>
    <row r="17" s="1" customFormat="1" ht="15" customHeight="1" spans="1:5">
      <c r="A17" s="20" t="s">
        <v>186</v>
      </c>
      <c r="B17" s="21" t="s">
        <v>187</v>
      </c>
      <c r="C17" s="22">
        <v>81</v>
      </c>
      <c r="D17" s="22">
        <v>0</v>
      </c>
      <c r="E17" s="23">
        <f>81</f>
        <v>81</v>
      </c>
    </row>
    <row r="18" s="1" customFormat="1" ht="15" customHeight="1" spans="1:5">
      <c r="A18" s="20" t="s">
        <v>192</v>
      </c>
      <c r="B18" s="21" t="s">
        <v>193</v>
      </c>
      <c r="C18" s="22">
        <v>47</v>
      </c>
      <c r="D18" s="22">
        <v>0</v>
      </c>
      <c r="E18" s="23">
        <v>47</v>
      </c>
    </row>
    <row r="19" s="1" customFormat="1" ht="15" customHeight="1" spans="1:5">
      <c r="A19" s="20"/>
      <c r="B19" s="21" t="s">
        <v>183</v>
      </c>
      <c r="C19" s="22">
        <v>47</v>
      </c>
      <c r="D19" s="22">
        <v>0</v>
      </c>
      <c r="E19" s="23">
        <v>47</v>
      </c>
    </row>
    <row r="20" s="1" customFormat="1" ht="15" customHeight="1" spans="1:5">
      <c r="A20" s="20" t="s">
        <v>184</v>
      </c>
      <c r="B20" s="21" t="s">
        <v>185</v>
      </c>
      <c r="C20" s="22">
        <v>47</v>
      </c>
      <c r="D20" s="22">
        <v>0</v>
      </c>
      <c r="E20" s="23">
        <v>47</v>
      </c>
    </row>
    <row r="21" s="1" customFormat="1" ht="15" customHeight="1" spans="1:5">
      <c r="A21" s="20" t="s">
        <v>186</v>
      </c>
      <c r="B21" s="21" t="s">
        <v>187</v>
      </c>
      <c r="C21" s="22">
        <v>47</v>
      </c>
      <c r="D21" s="22">
        <v>0</v>
      </c>
      <c r="E21" s="23">
        <v>47</v>
      </c>
    </row>
    <row r="22" s="1" customFormat="1" ht="15" customHeight="1" spans="1:5">
      <c r="A22" s="20" t="s">
        <v>194</v>
      </c>
      <c r="B22" s="21" t="s">
        <v>195</v>
      </c>
      <c r="C22" s="22">
        <v>90</v>
      </c>
      <c r="D22" s="22">
        <v>0</v>
      </c>
      <c r="E22" s="23">
        <v>90</v>
      </c>
    </row>
    <row r="23" s="1" customFormat="1" ht="15" customHeight="1" spans="1:5">
      <c r="A23" s="20"/>
      <c r="B23" s="21" t="s">
        <v>183</v>
      </c>
      <c r="C23" s="22">
        <v>90</v>
      </c>
      <c r="D23" s="22">
        <v>0</v>
      </c>
      <c r="E23" s="23">
        <v>90</v>
      </c>
    </row>
    <row r="24" s="1" customFormat="1" ht="15" customHeight="1" spans="1:5">
      <c r="A24" s="20" t="s">
        <v>184</v>
      </c>
      <c r="B24" s="21" t="s">
        <v>185</v>
      </c>
      <c r="C24" s="22">
        <v>90</v>
      </c>
      <c r="D24" s="22">
        <v>0</v>
      </c>
      <c r="E24" s="23">
        <v>90</v>
      </c>
    </row>
    <row r="25" s="1" customFormat="1" ht="15" customHeight="1" spans="1:5">
      <c r="A25" s="20" t="s">
        <v>186</v>
      </c>
      <c r="B25" s="21" t="s">
        <v>187</v>
      </c>
      <c r="C25" s="22">
        <v>90</v>
      </c>
      <c r="D25" s="22">
        <v>0</v>
      </c>
      <c r="E25" s="23">
        <v>90</v>
      </c>
    </row>
    <row r="26" s="1" customFormat="1" ht="15" customHeight="1" spans="1:5">
      <c r="A26" s="20" t="s">
        <v>196</v>
      </c>
      <c r="B26" s="21" t="s">
        <v>197</v>
      </c>
      <c r="C26" s="22">
        <v>50</v>
      </c>
      <c r="D26" s="22">
        <v>0</v>
      </c>
      <c r="E26" s="23">
        <v>50</v>
      </c>
    </row>
    <row r="27" s="1" customFormat="1" ht="15" customHeight="1" spans="1:5">
      <c r="A27" s="20"/>
      <c r="B27" s="21" t="s">
        <v>183</v>
      </c>
      <c r="C27" s="22">
        <v>50</v>
      </c>
      <c r="D27" s="22">
        <v>0</v>
      </c>
      <c r="E27" s="23">
        <v>50</v>
      </c>
    </row>
    <row r="28" s="1" customFormat="1" ht="15" customHeight="1" spans="1:5">
      <c r="A28" s="20" t="s">
        <v>184</v>
      </c>
      <c r="B28" s="21" t="s">
        <v>185</v>
      </c>
      <c r="C28" s="22">
        <v>50</v>
      </c>
      <c r="D28" s="22">
        <v>0</v>
      </c>
      <c r="E28" s="23">
        <v>50</v>
      </c>
    </row>
    <row r="29" s="1" customFormat="1" ht="15" customHeight="1" spans="1:5">
      <c r="A29" s="20" t="s">
        <v>186</v>
      </c>
      <c r="B29" s="21" t="s">
        <v>187</v>
      </c>
      <c r="C29" s="22">
        <v>50</v>
      </c>
      <c r="D29" s="22">
        <v>0</v>
      </c>
      <c r="E29" s="23">
        <v>50</v>
      </c>
    </row>
    <row r="30" s="1" customFormat="1" ht="15" customHeight="1" spans="1:5">
      <c r="A30" s="20" t="s">
        <v>198</v>
      </c>
      <c r="B30" s="21" t="s">
        <v>199</v>
      </c>
      <c r="C30" s="22">
        <v>39</v>
      </c>
      <c r="D30" s="22">
        <v>0</v>
      </c>
      <c r="E30" s="23">
        <v>39</v>
      </c>
    </row>
    <row r="31" s="1" customFormat="1" ht="15" customHeight="1" spans="1:5">
      <c r="A31" s="20"/>
      <c r="B31" s="21" t="s">
        <v>183</v>
      </c>
      <c r="C31" s="22">
        <v>39</v>
      </c>
      <c r="D31" s="22">
        <v>0</v>
      </c>
      <c r="E31" s="23">
        <v>39</v>
      </c>
    </row>
    <row r="32" s="1" customFormat="1" ht="15" customHeight="1" spans="1:5">
      <c r="A32" s="20" t="s">
        <v>184</v>
      </c>
      <c r="B32" s="21" t="s">
        <v>185</v>
      </c>
      <c r="C32" s="22">
        <v>39</v>
      </c>
      <c r="D32" s="22">
        <v>0</v>
      </c>
      <c r="E32" s="23">
        <v>39</v>
      </c>
    </row>
    <row r="33" s="1" customFormat="1" ht="15" customHeight="1" spans="1:5">
      <c r="A33" s="20" t="s">
        <v>186</v>
      </c>
      <c r="B33" s="21" t="s">
        <v>187</v>
      </c>
      <c r="C33" s="22">
        <v>39</v>
      </c>
      <c r="D33" s="22">
        <v>0</v>
      </c>
      <c r="E33" s="23">
        <v>39</v>
      </c>
    </row>
    <row r="34" s="1" customFormat="1" ht="15" customHeight="1" spans="1:5">
      <c r="A34" s="20" t="s">
        <v>200</v>
      </c>
      <c r="B34" s="21" t="s">
        <v>201</v>
      </c>
      <c r="C34" s="22">
        <f>C35</f>
        <v>5.57</v>
      </c>
      <c r="D34" s="22">
        <f>D35</f>
        <v>5.57</v>
      </c>
      <c r="E34" s="23">
        <v>0</v>
      </c>
    </row>
    <row r="35" s="1" customFormat="1" ht="15" customHeight="1" spans="1:5">
      <c r="A35" s="20" t="s">
        <v>202</v>
      </c>
      <c r="B35" s="21" t="s">
        <v>203</v>
      </c>
      <c r="C35" s="22">
        <f>C36</f>
        <v>5.57</v>
      </c>
      <c r="D35" s="22">
        <f>D36</f>
        <v>5.57</v>
      </c>
      <c r="E35" s="23">
        <v>0</v>
      </c>
    </row>
    <row r="36" s="1" customFormat="1" ht="15" customHeight="1" spans="1:5">
      <c r="A36" s="20" t="s">
        <v>204</v>
      </c>
      <c r="B36" s="21" t="s">
        <v>205</v>
      </c>
      <c r="C36" s="22">
        <f>C37</f>
        <v>5.57</v>
      </c>
      <c r="D36" s="22">
        <f>D37</f>
        <v>5.57</v>
      </c>
      <c r="E36" s="23">
        <v>0</v>
      </c>
    </row>
    <row r="37" s="1" customFormat="1" ht="15" customHeight="1" spans="1:5">
      <c r="A37" s="20"/>
      <c r="B37" s="21" t="s">
        <v>183</v>
      </c>
      <c r="C37" s="22">
        <f>C38</f>
        <v>5.57</v>
      </c>
      <c r="D37" s="22">
        <f>D38</f>
        <v>5.57</v>
      </c>
      <c r="E37" s="23">
        <v>0</v>
      </c>
    </row>
    <row r="38" s="1" customFormat="1" ht="15" customHeight="1" spans="1:5">
      <c r="A38" s="20" t="s">
        <v>184</v>
      </c>
      <c r="B38" s="21" t="s">
        <v>185</v>
      </c>
      <c r="C38" s="22">
        <f>SUM(C39:C40)</f>
        <v>5.57</v>
      </c>
      <c r="D38" s="22">
        <f>SUM(D39:D40)</f>
        <v>5.57</v>
      </c>
      <c r="E38" s="23">
        <v>0</v>
      </c>
    </row>
    <row r="39" s="1" customFormat="1" ht="15" customHeight="1" spans="1:5">
      <c r="A39" s="20" t="s">
        <v>186</v>
      </c>
      <c r="B39" s="21" t="s">
        <v>187</v>
      </c>
      <c r="C39" s="22">
        <v>5.06</v>
      </c>
      <c r="D39" s="22">
        <v>5.06</v>
      </c>
      <c r="E39" s="23">
        <v>0</v>
      </c>
    </row>
    <row r="40" s="1" customFormat="1" ht="15" customHeight="1" spans="1:5">
      <c r="A40" s="20" t="s">
        <v>188</v>
      </c>
      <c r="B40" s="21" t="s">
        <v>189</v>
      </c>
      <c r="C40" s="22">
        <v>0.51</v>
      </c>
      <c r="D40" s="22">
        <v>0.51</v>
      </c>
      <c r="E40" s="23">
        <v>0</v>
      </c>
    </row>
    <row r="41" s="1" customFormat="1" ht="15" customHeight="1" spans="1:5">
      <c r="A41" s="20" t="s">
        <v>206</v>
      </c>
      <c r="B41" s="21" t="s">
        <v>207</v>
      </c>
      <c r="C41" s="22">
        <f>C42</f>
        <v>64.27</v>
      </c>
      <c r="D41" s="22">
        <f>D42</f>
        <v>64.27</v>
      </c>
      <c r="E41" s="23">
        <v>0</v>
      </c>
    </row>
    <row r="42" s="1" customFormat="1" ht="15" customHeight="1" spans="1:5">
      <c r="A42" s="20" t="s">
        <v>208</v>
      </c>
      <c r="B42" s="21" t="s">
        <v>209</v>
      </c>
      <c r="C42" s="22">
        <f>C43+C48</f>
        <v>64.27</v>
      </c>
      <c r="D42" s="22">
        <f>D43+D48</f>
        <v>64.27</v>
      </c>
      <c r="E42" s="23">
        <v>0</v>
      </c>
    </row>
    <row r="43" s="1" customFormat="1" ht="15" customHeight="1" spans="1:5">
      <c r="A43" s="20" t="s">
        <v>210</v>
      </c>
      <c r="B43" s="21" t="s">
        <v>211</v>
      </c>
      <c r="C43" s="22">
        <v>12.26</v>
      </c>
      <c r="D43" s="22">
        <v>12.26</v>
      </c>
      <c r="E43" s="23">
        <v>0</v>
      </c>
    </row>
    <row r="44" s="1" customFormat="1" ht="15" customHeight="1" spans="1:5">
      <c r="A44" s="20"/>
      <c r="B44" s="21" t="s">
        <v>183</v>
      </c>
      <c r="C44" s="22">
        <v>12.26</v>
      </c>
      <c r="D44" s="22">
        <v>12.26</v>
      </c>
      <c r="E44" s="23">
        <v>0</v>
      </c>
    </row>
    <row r="45" s="1" customFormat="1" ht="15" customHeight="1" spans="1:5">
      <c r="A45" s="20" t="s">
        <v>184</v>
      </c>
      <c r="B45" s="21" t="s">
        <v>185</v>
      </c>
      <c r="C45" s="22">
        <f>SUM(C46:C47)</f>
        <v>12.26</v>
      </c>
      <c r="D45" s="22">
        <f>SUM(D46:D47)</f>
        <v>12.26</v>
      </c>
      <c r="E45" s="23">
        <v>0</v>
      </c>
    </row>
    <row r="46" s="1" customFormat="1" ht="15" customHeight="1" spans="1:5">
      <c r="A46" s="20" t="s">
        <v>186</v>
      </c>
      <c r="B46" s="21" t="s">
        <v>187</v>
      </c>
      <c r="C46" s="22">
        <v>11.94</v>
      </c>
      <c r="D46" s="22">
        <v>11.94</v>
      </c>
      <c r="E46" s="23">
        <v>0</v>
      </c>
    </row>
    <row r="47" s="1" customFormat="1" ht="15" customHeight="1" spans="1:5">
      <c r="A47" s="20" t="s">
        <v>188</v>
      </c>
      <c r="B47" s="21" t="s">
        <v>189</v>
      </c>
      <c r="C47" s="22">
        <v>0.32</v>
      </c>
      <c r="D47" s="22">
        <v>0.32</v>
      </c>
      <c r="E47" s="23">
        <v>0</v>
      </c>
    </row>
    <row r="48" s="1" customFormat="1" ht="15" customHeight="1" spans="1:5">
      <c r="A48" s="20" t="s">
        <v>212</v>
      </c>
      <c r="B48" s="21" t="s">
        <v>213</v>
      </c>
      <c r="C48" s="22">
        <v>52.01</v>
      </c>
      <c r="D48" s="22">
        <v>52.01</v>
      </c>
      <c r="E48" s="23">
        <v>0</v>
      </c>
    </row>
    <row r="49" s="1" customFormat="1" ht="15" customHeight="1" spans="1:5">
      <c r="A49" s="20"/>
      <c r="B49" s="21" t="s">
        <v>183</v>
      </c>
      <c r="C49" s="22">
        <v>52.01</v>
      </c>
      <c r="D49" s="22">
        <v>52.01</v>
      </c>
      <c r="E49" s="23">
        <v>0</v>
      </c>
    </row>
    <row r="50" s="1" customFormat="1" ht="15" customHeight="1" spans="1:5">
      <c r="A50" s="20" t="s">
        <v>184</v>
      </c>
      <c r="B50" s="21" t="s">
        <v>185</v>
      </c>
      <c r="C50" s="22">
        <f>SUM(C51:C52)</f>
        <v>52.01</v>
      </c>
      <c r="D50" s="22">
        <f>SUM(D51:D52)</f>
        <v>52.01</v>
      </c>
      <c r="E50" s="23">
        <v>0</v>
      </c>
    </row>
    <row r="51" s="1" customFormat="1" ht="15" customHeight="1" spans="1:5">
      <c r="A51" s="20" t="s">
        <v>186</v>
      </c>
      <c r="B51" s="21" t="s">
        <v>187</v>
      </c>
      <c r="C51" s="22">
        <v>47.32</v>
      </c>
      <c r="D51" s="22">
        <v>47.32</v>
      </c>
      <c r="E51" s="23">
        <v>0</v>
      </c>
    </row>
    <row r="52" s="1" customFormat="1" ht="15" customHeight="1" spans="1:5">
      <c r="A52" s="20" t="s">
        <v>188</v>
      </c>
      <c r="B52" s="21" t="s">
        <v>189</v>
      </c>
      <c r="C52" s="22">
        <v>4.69</v>
      </c>
      <c r="D52" s="22">
        <v>4.69</v>
      </c>
      <c r="E52" s="23">
        <v>0</v>
      </c>
    </row>
    <row r="53" s="1" customFormat="1" ht="15" customHeight="1" spans="1:5">
      <c r="A53" s="20" t="s">
        <v>214</v>
      </c>
      <c r="B53" s="21" t="s">
        <v>215</v>
      </c>
      <c r="C53" s="22">
        <v>46.5</v>
      </c>
      <c r="D53" s="22">
        <v>46.5</v>
      </c>
      <c r="E53" s="23">
        <v>0</v>
      </c>
    </row>
    <row r="54" s="1" customFormat="1" ht="15" customHeight="1" spans="1:5">
      <c r="A54" s="20" t="s">
        <v>216</v>
      </c>
      <c r="B54" s="21" t="s">
        <v>217</v>
      </c>
      <c r="C54" s="22">
        <v>46.5</v>
      </c>
      <c r="D54" s="22">
        <v>46.5</v>
      </c>
      <c r="E54" s="23">
        <v>0</v>
      </c>
    </row>
    <row r="55" s="1" customFormat="1" ht="15" customHeight="1" spans="1:5">
      <c r="A55" s="20" t="s">
        <v>218</v>
      </c>
      <c r="B55" s="21" t="s">
        <v>219</v>
      </c>
      <c r="C55" s="22">
        <v>46.5</v>
      </c>
      <c r="D55" s="22">
        <v>46.5</v>
      </c>
      <c r="E55" s="23">
        <v>0</v>
      </c>
    </row>
    <row r="56" s="1" customFormat="1" ht="15" customHeight="1" spans="1:5">
      <c r="A56" s="20"/>
      <c r="B56" s="21" t="s">
        <v>183</v>
      </c>
      <c r="C56" s="22">
        <v>46.5</v>
      </c>
      <c r="D56" s="22">
        <v>46.5</v>
      </c>
      <c r="E56" s="23">
        <v>0</v>
      </c>
    </row>
    <row r="57" s="1" customFormat="1" ht="15" customHeight="1" spans="1:5">
      <c r="A57" s="20" t="s">
        <v>184</v>
      </c>
      <c r="B57" s="21" t="s">
        <v>185</v>
      </c>
      <c r="C57" s="22">
        <f>SUM(C58:C59)</f>
        <v>46.5</v>
      </c>
      <c r="D57" s="22">
        <f>SUM(D58:D59)</f>
        <v>46.5</v>
      </c>
      <c r="E57" s="23">
        <v>0</v>
      </c>
    </row>
    <row r="58" s="1" customFormat="1" ht="15" customHeight="1" spans="1:5">
      <c r="A58" s="20" t="s">
        <v>186</v>
      </c>
      <c r="B58" s="21" t="s">
        <v>187</v>
      </c>
      <c r="C58" s="22">
        <v>42.3</v>
      </c>
      <c r="D58" s="22">
        <v>42.3</v>
      </c>
      <c r="E58" s="23">
        <v>0</v>
      </c>
    </row>
    <row r="59" s="1" customFormat="1" ht="15" customHeight="1" spans="1:5">
      <c r="A59" s="20" t="s">
        <v>188</v>
      </c>
      <c r="B59" s="21" t="s">
        <v>189</v>
      </c>
      <c r="C59" s="22">
        <v>4.2</v>
      </c>
      <c r="D59" s="22">
        <v>4.2</v>
      </c>
      <c r="E59" s="23">
        <v>0</v>
      </c>
    </row>
    <row r="60" s="1" customFormat="1" ht="15" customHeight="1" spans="1:5">
      <c r="A60" s="20" t="s">
        <v>220</v>
      </c>
      <c r="B60" s="21" t="s">
        <v>221</v>
      </c>
      <c r="C60" s="22">
        <f>C64</f>
        <v>72.63</v>
      </c>
      <c r="D60" s="22">
        <f>D64</f>
        <v>72.63</v>
      </c>
      <c r="E60" s="23">
        <v>0</v>
      </c>
    </row>
    <row r="61" s="1" customFormat="1" ht="15" customHeight="1" spans="1:5">
      <c r="A61" s="20" t="s">
        <v>222</v>
      </c>
      <c r="B61" s="21" t="s">
        <v>223</v>
      </c>
      <c r="C61" s="22">
        <f>C64</f>
        <v>72.63</v>
      </c>
      <c r="D61" s="22">
        <f>D64</f>
        <v>72.63</v>
      </c>
      <c r="E61" s="23">
        <v>0</v>
      </c>
    </row>
    <row r="62" s="1" customFormat="1" ht="15" customHeight="1" spans="1:5">
      <c r="A62" s="20" t="s">
        <v>224</v>
      </c>
      <c r="B62" s="21" t="s">
        <v>225</v>
      </c>
      <c r="C62" s="22">
        <f>C64</f>
        <v>72.63</v>
      </c>
      <c r="D62" s="22">
        <f>D64</f>
        <v>72.63</v>
      </c>
      <c r="E62" s="23">
        <v>0</v>
      </c>
    </row>
    <row r="63" s="1" customFormat="1" ht="15" customHeight="1" spans="1:5">
      <c r="A63" s="20"/>
      <c r="B63" s="21" t="s">
        <v>183</v>
      </c>
      <c r="C63" s="22">
        <f>C64</f>
        <v>72.63</v>
      </c>
      <c r="D63" s="22">
        <f>D64</f>
        <v>72.63</v>
      </c>
      <c r="E63" s="23">
        <v>0</v>
      </c>
    </row>
    <row r="64" s="33" customFormat="1" ht="15" customHeight="1" spans="1:5">
      <c r="A64" s="20" t="s">
        <v>184</v>
      </c>
      <c r="B64" s="21" t="s">
        <v>185</v>
      </c>
      <c r="C64" s="22">
        <f>SUM(C65:C66)</f>
        <v>72.63</v>
      </c>
      <c r="D64" s="22">
        <f>SUM(D65:D66)</f>
        <v>72.63</v>
      </c>
      <c r="E64" s="23">
        <v>0</v>
      </c>
    </row>
    <row r="65" s="33" customFormat="1" ht="15" customHeight="1" spans="1:5">
      <c r="A65" s="20" t="s">
        <v>186</v>
      </c>
      <c r="B65" s="21" t="s">
        <v>187</v>
      </c>
      <c r="C65" s="22">
        <v>65.9</v>
      </c>
      <c r="D65" s="22">
        <v>65.9</v>
      </c>
      <c r="E65" s="23">
        <v>0</v>
      </c>
    </row>
    <row r="66" s="1" customFormat="1" ht="15" customHeight="1" spans="1:5">
      <c r="A66" s="20" t="s">
        <v>188</v>
      </c>
      <c r="B66" s="21" t="s">
        <v>189</v>
      </c>
      <c r="C66" s="22">
        <v>6.73</v>
      </c>
      <c r="D66" s="22">
        <v>6.73</v>
      </c>
      <c r="E66" s="23">
        <v>0</v>
      </c>
    </row>
    <row r="67" s="33" customFormat="1" ht="15.75" customHeight="1" spans="5:5">
      <c r="E67" s="1"/>
    </row>
    <row r="69" ht="13.5" spans="1:5">
      <c r="A69"/>
      <c r="B69"/>
      <c r="C69"/>
      <c r="D69"/>
      <c r="E69"/>
    </row>
    <row r="70" ht="13.5" spans="1:5">
      <c r="A70"/>
      <c r="B70"/>
      <c r="C70"/>
      <c r="D70"/>
      <c r="E70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0.471527777777778" bottom="0.55" header="0.511805555555556" footer="0.511805555555556"/>
  <pageSetup paperSize="8" orientation="portrait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4"/>
  <sheetViews>
    <sheetView showGridLines="0" showZeros="0" workbookViewId="0">
      <selection activeCell="D10" sqref="D10"/>
    </sheetView>
  </sheetViews>
  <sheetFormatPr defaultColWidth="9" defaultRowHeight="12" outlineLevelCol="4"/>
  <cols>
    <col min="1" max="1" width="11.25" style="3" customWidth="1"/>
    <col min="2" max="2" width="22.5" style="3" customWidth="1"/>
    <col min="3" max="3" width="21" style="3" customWidth="1"/>
    <col min="4" max="4" width="19.75" style="3" customWidth="1"/>
    <col min="5" max="5" width="20.375" style="3" customWidth="1"/>
    <col min="6" max="16384" width="9" style="3"/>
  </cols>
  <sheetData>
    <row r="1" ht="13.15" customHeight="1" spans="1:1">
      <c r="A1" s="3" t="s">
        <v>226</v>
      </c>
    </row>
    <row r="2" ht="30" customHeight="1" spans="1:5">
      <c r="A2" s="4" t="s">
        <v>227</v>
      </c>
      <c r="B2" s="4"/>
      <c r="C2" s="4"/>
      <c r="D2" s="4"/>
      <c r="E2" s="4"/>
    </row>
    <row r="3" ht="17" customHeight="1" spans="1:5">
      <c r="A3" s="24" t="s">
        <v>2</v>
      </c>
      <c r="B3" s="25"/>
      <c r="C3" s="25"/>
      <c r="D3" s="26"/>
      <c r="E3" s="5" t="s">
        <v>3</v>
      </c>
    </row>
    <row r="4" ht="17" customHeight="1" spans="1:5">
      <c r="A4" s="27" t="s">
        <v>228</v>
      </c>
      <c r="B4" s="28"/>
      <c r="C4" s="27" t="s">
        <v>174</v>
      </c>
      <c r="D4" s="29"/>
      <c r="E4" s="28"/>
    </row>
    <row r="5" ht="18" customHeight="1" spans="1:5">
      <c r="A5" s="17" t="s">
        <v>175</v>
      </c>
      <c r="B5" s="18" t="s">
        <v>176</v>
      </c>
      <c r="C5" s="18" t="s">
        <v>97</v>
      </c>
      <c r="D5" s="18" t="s">
        <v>15</v>
      </c>
      <c r="E5" s="19" t="s">
        <v>24</v>
      </c>
    </row>
    <row r="6" s="11" customFormat="1" ht="11.25" spans="1:5">
      <c r="A6" s="30"/>
      <c r="B6" s="31" t="s">
        <v>106</v>
      </c>
      <c r="C6" s="32">
        <f>C7+C48+C155+C165</f>
        <v>1056.44</v>
      </c>
      <c r="D6" s="32">
        <f>D7+D48+D155+D165</f>
        <v>905.64</v>
      </c>
      <c r="E6" s="32">
        <f>E7+E48+E155+E165</f>
        <v>150.8</v>
      </c>
    </row>
    <row r="7" customFormat="1" ht="13.5" spans="1:5">
      <c r="A7" s="30" t="s">
        <v>229</v>
      </c>
      <c r="B7" s="31" t="s">
        <v>140</v>
      </c>
      <c r="C7" s="32">
        <f>C8+C13+C18+C23+C28+C33+C38+C43</f>
        <v>904.7</v>
      </c>
      <c r="D7" s="32">
        <f>D8+D13+D18+D23+D28+D33+D38+D43</f>
        <v>904.7</v>
      </c>
      <c r="E7" s="32">
        <v>0</v>
      </c>
    </row>
    <row r="8" customFormat="1" ht="13.5" spans="1:5">
      <c r="A8" s="30" t="s">
        <v>230</v>
      </c>
      <c r="B8" s="31" t="s">
        <v>231</v>
      </c>
      <c r="C8" s="32">
        <f>C9</f>
        <v>175.13</v>
      </c>
      <c r="D8" s="32">
        <f>D9</f>
        <v>175.13</v>
      </c>
      <c r="E8" s="32">
        <v>0</v>
      </c>
    </row>
    <row r="9" customFormat="1" ht="13.5" spans="1:5">
      <c r="A9" s="30"/>
      <c r="B9" s="31" t="s">
        <v>232</v>
      </c>
      <c r="C9" s="32">
        <f>C10</f>
        <v>175.13</v>
      </c>
      <c r="D9" s="32">
        <f>D10</f>
        <v>175.13</v>
      </c>
      <c r="E9" s="32">
        <v>0</v>
      </c>
    </row>
    <row r="10" customFormat="1" ht="13.5" spans="1:5">
      <c r="A10" s="30" t="s">
        <v>233</v>
      </c>
      <c r="B10" s="31" t="s">
        <v>234</v>
      </c>
      <c r="C10" s="32">
        <f>C11+C12</f>
        <v>175.13</v>
      </c>
      <c r="D10" s="32">
        <f>D11+D12</f>
        <v>175.13</v>
      </c>
      <c r="E10" s="32">
        <v>0</v>
      </c>
    </row>
    <row r="11" customFormat="1" ht="13.5" spans="1:5">
      <c r="A11" s="30" t="s">
        <v>235</v>
      </c>
      <c r="B11" s="31" t="s">
        <v>236</v>
      </c>
      <c r="C11" s="32">
        <v>159.07</v>
      </c>
      <c r="D11" s="32">
        <v>159.07</v>
      </c>
      <c r="E11" s="32">
        <v>0</v>
      </c>
    </row>
    <row r="12" customFormat="1" ht="13.5" spans="1:5">
      <c r="A12" s="30" t="s">
        <v>237</v>
      </c>
      <c r="B12" s="31" t="s">
        <v>238</v>
      </c>
      <c r="C12" s="32">
        <v>16.06</v>
      </c>
      <c r="D12" s="32">
        <v>16.06</v>
      </c>
      <c r="E12" s="32">
        <v>0</v>
      </c>
    </row>
    <row r="13" customFormat="1" ht="13.5" spans="1:5">
      <c r="A13" s="30" t="s">
        <v>239</v>
      </c>
      <c r="B13" s="31" t="s">
        <v>240</v>
      </c>
      <c r="C13" s="32">
        <v>196.23</v>
      </c>
      <c r="D13" s="32">
        <v>196.23</v>
      </c>
      <c r="E13" s="32">
        <v>0</v>
      </c>
    </row>
    <row r="14" customFormat="1" ht="13.5" spans="1:5">
      <c r="A14" s="30"/>
      <c r="B14" s="31" t="s">
        <v>232</v>
      </c>
      <c r="C14" s="32">
        <v>196.23</v>
      </c>
      <c r="D14" s="32">
        <v>196.23</v>
      </c>
      <c r="E14" s="32">
        <v>0</v>
      </c>
    </row>
    <row r="15" customFormat="1" ht="13.5" spans="1:5">
      <c r="A15" s="30" t="s">
        <v>233</v>
      </c>
      <c r="B15" s="31" t="s">
        <v>234</v>
      </c>
      <c r="C15" s="32">
        <f>C16+C17</f>
        <v>196.23</v>
      </c>
      <c r="D15" s="32">
        <f>D16+D17</f>
        <v>196.23</v>
      </c>
      <c r="E15" s="32">
        <v>0</v>
      </c>
    </row>
    <row r="16" customFormat="1" ht="13.5" spans="1:5">
      <c r="A16" s="30" t="s">
        <v>235</v>
      </c>
      <c r="B16" s="31" t="s">
        <v>236</v>
      </c>
      <c r="C16" s="32">
        <v>178.25</v>
      </c>
      <c r="D16" s="32">
        <v>178.25</v>
      </c>
      <c r="E16" s="32">
        <v>0</v>
      </c>
    </row>
    <row r="17" customFormat="1" ht="13.5" spans="1:5">
      <c r="A17" s="30" t="s">
        <v>237</v>
      </c>
      <c r="B17" s="31" t="s">
        <v>238</v>
      </c>
      <c r="C17" s="32">
        <v>17.98</v>
      </c>
      <c r="D17" s="32">
        <v>17.98</v>
      </c>
      <c r="E17" s="32">
        <v>0</v>
      </c>
    </row>
    <row r="18" customFormat="1" ht="13.5" spans="1:5">
      <c r="A18" s="30" t="s">
        <v>241</v>
      </c>
      <c r="B18" s="31" t="s">
        <v>242</v>
      </c>
      <c r="C18" s="32">
        <v>14.6</v>
      </c>
      <c r="D18" s="32">
        <v>14.6</v>
      </c>
      <c r="E18" s="32">
        <v>0</v>
      </c>
    </row>
    <row r="19" customFormat="1" ht="13.5" spans="1:5">
      <c r="A19" s="30"/>
      <c r="B19" s="31" t="s">
        <v>232</v>
      </c>
      <c r="C19" s="32">
        <v>14.6</v>
      </c>
      <c r="D19" s="32">
        <v>14.6</v>
      </c>
      <c r="E19" s="32">
        <v>0</v>
      </c>
    </row>
    <row r="20" customFormat="1" ht="13.5" spans="1:5">
      <c r="A20" s="30" t="s">
        <v>233</v>
      </c>
      <c r="B20" s="31" t="s">
        <v>234</v>
      </c>
      <c r="C20" s="32">
        <f>C21+C22</f>
        <v>14.6</v>
      </c>
      <c r="D20" s="32">
        <f>D21+D22</f>
        <v>14.6</v>
      </c>
      <c r="E20" s="32">
        <v>0</v>
      </c>
    </row>
    <row r="21" customFormat="1" ht="13.5" spans="1:5">
      <c r="A21" s="30" t="s">
        <v>235</v>
      </c>
      <c r="B21" s="31" t="s">
        <v>236</v>
      </c>
      <c r="C21" s="32">
        <v>13.26</v>
      </c>
      <c r="D21" s="32">
        <v>13.26</v>
      </c>
      <c r="E21" s="32">
        <v>0</v>
      </c>
    </row>
    <row r="22" customFormat="1" ht="13.5" spans="1:5">
      <c r="A22" s="30" t="s">
        <v>237</v>
      </c>
      <c r="B22" s="31" t="s">
        <v>238</v>
      </c>
      <c r="C22" s="32">
        <v>1.34</v>
      </c>
      <c r="D22" s="32">
        <v>1.34</v>
      </c>
      <c r="E22" s="32">
        <v>0</v>
      </c>
    </row>
    <row r="23" customFormat="1" ht="13.5" spans="1:5">
      <c r="A23" s="30" t="s">
        <v>243</v>
      </c>
      <c r="B23" s="31" t="s">
        <v>244</v>
      </c>
      <c r="C23" s="32">
        <v>347.6</v>
      </c>
      <c r="D23" s="32">
        <v>347.6</v>
      </c>
      <c r="E23" s="32">
        <v>0</v>
      </c>
    </row>
    <row r="24" customFormat="1" ht="13.5" spans="1:5">
      <c r="A24" s="30"/>
      <c r="B24" s="31" t="s">
        <v>232</v>
      </c>
      <c r="C24" s="32">
        <v>347.6</v>
      </c>
      <c r="D24" s="32">
        <v>347.6</v>
      </c>
      <c r="E24" s="32">
        <v>0</v>
      </c>
    </row>
    <row r="25" customFormat="1" ht="13.5" spans="1:5">
      <c r="A25" s="30" t="s">
        <v>233</v>
      </c>
      <c r="B25" s="31" t="s">
        <v>234</v>
      </c>
      <c r="C25" s="32">
        <f>C26+C27</f>
        <v>347.6</v>
      </c>
      <c r="D25" s="32">
        <f>D26+D27</f>
        <v>347.6</v>
      </c>
      <c r="E25" s="32">
        <v>0</v>
      </c>
    </row>
    <row r="26" customFormat="1" ht="13.5" spans="1:5">
      <c r="A26" s="30" t="s">
        <v>235</v>
      </c>
      <c r="B26" s="31" t="s">
        <v>236</v>
      </c>
      <c r="C26" s="32">
        <v>323.81</v>
      </c>
      <c r="D26" s="32">
        <v>323.81</v>
      </c>
      <c r="E26" s="32">
        <v>0</v>
      </c>
    </row>
    <row r="27" customFormat="1" ht="13.5" spans="1:5">
      <c r="A27" s="30" t="s">
        <v>237</v>
      </c>
      <c r="B27" s="31" t="s">
        <v>238</v>
      </c>
      <c r="C27" s="32">
        <v>23.79</v>
      </c>
      <c r="D27" s="32">
        <v>23.79</v>
      </c>
      <c r="E27" s="32">
        <v>0</v>
      </c>
    </row>
    <row r="28" customFormat="1" ht="22.5" spans="1:5">
      <c r="A28" s="30" t="s">
        <v>245</v>
      </c>
      <c r="B28" s="31" t="s">
        <v>246</v>
      </c>
      <c r="C28" s="32">
        <v>52.01</v>
      </c>
      <c r="D28" s="32">
        <v>52.01</v>
      </c>
      <c r="E28" s="32">
        <v>0</v>
      </c>
    </row>
    <row r="29" customFormat="1" ht="13.5" spans="1:5">
      <c r="A29" s="30"/>
      <c r="B29" s="31" t="s">
        <v>232</v>
      </c>
      <c r="C29" s="32">
        <v>52.01</v>
      </c>
      <c r="D29" s="32">
        <v>52.01</v>
      </c>
      <c r="E29" s="32">
        <v>0</v>
      </c>
    </row>
    <row r="30" customFormat="1" ht="13.5" spans="1:5">
      <c r="A30" s="30" t="s">
        <v>233</v>
      </c>
      <c r="B30" s="31" t="s">
        <v>234</v>
      </c>
      <c r="C30" s="32">
        <f>C31+C32</f>
        <v>52.01</v>
      </c>
      <c r="D30" s="32">
        <f>D31+D32</f>
        <v>52.01</v>
      </c>
      <c r="E30" s="32">
        <v>0</v>
      </c>
    </row>
    <row r="31" customFormat="1" ht="13.5" spans="1:5">
      <c r="A31" s="30" t="s">
        <v>235</v>
      </c>
      <c r="B31" s="31" t="s">
        <v>236</v>
      </c>
      <c r="C31" s="32">
        <v>47.32</v>
      </c>
      <c r="D31" s="32">
        <v>47.32</v>
      </c>
      <c r="E31" s="32">
        <v>0</v>
      </c>
    </row>
    <row r="32" customFormat="1" ht="13.5" spans="1:5">
      <c r="A32" s="30" t="s">
        <v>237</v>
      </c>
      <c r="B32" s="31" t="s">
        <v>238</v>
      </c>
      <c r="C32" s="32">
        <v>4.69</v>
      </c>
      <c r="D32" s="32">
        <v>4.69</v>
      </c>
      <c r="E32" s="32">
        <v>0</v>
      </c>
    </row>
    <row r="33" customFormat="1" ht="13.5" spans="1:5">
      <c r="A33" s="30" t="s">
        <v>247</v>
      </c>
      <c r="B33" s="31" t="s">
        <v>248</v>
      </c>
      <c r="C33" s="32">
        <v>30.24</v>
      </c>
      <c r="D33" s="32">
        <v>30.24</v>
      </c>
      <c r="E33" s="32">
        <v>0</v>
      </c>
    </row>
    <row r="34" customFormat="1" ht="13.5" spans="1:5">
      <c r="A34" s="30"/>
      <c r="B34" s="31" t="s">
        <v>232</v>
      </c>
      <c r="C34" s="32">
        <v>30.24</v>
      </c>
      <c r="D34" s="32">
        <v>30.24</v>
      </c>
      <c r="E34" s="32">
        <v>0</v>
      </c>
    </row>
    <row r="35" customFormat="1" ht="13.5" spans="1:5">
      <c r="A35" s="30" t="s">
        <v>233</v>
      </c>
      <c r="B35" s="31" t="s">
        <v>234</v>
      </c>
      <c r="C35" s="32">
        <f>C36+C37</f>
        <v>30.24</v>
      </c>
      <c r="D35" s="32">
        <f>D36+D37</f>
        <v>30.24</v>
      </c>
      <c r="E35" s="32">
        <v>0</v>
      </c>
    </row>
    <row r="36" customFormat="1" ht="13.5" spans="1:5">
      <c r="A36" s="30" t="s">
        <v>235</v>
      </c>
      <c r="B36" s="31" t="s">
        <v>236</v>
      </c>
      <c r="C36" s="32">
        <v>27.51</v>
      </c>
      <c r="D36" s="32">
        <v>27.51</v>
      </c>
      <c r="E36" s="32">
        <v>0</v>
      </c>
    </row>
    <row r="37" customFormat="1" ht="13.5" spans="1:5">
      <c r="A37" s="30" t="s">
        <v>237</v>
      </c>
      <c r="B37" s="31" t="s">
        <v>238</v>
      </c>
      <c r="C37" s="32">
        <v>2.73</v>
      </c>
      <c r="D37" s="32">
        <v>2.73</v>
      </c>
      <c r="E37" s="32">
        <v>0</v>
      </c>
    </row>
    <row r="38" customFormat="1" ht="13.5" spans="1:5">
      <c r="A38" s="30" t="s">
        <v>249</v>
      </c>
      <c r="B38" s="31" t="s">
        <v>250</v>
      </c>
      <c r="C38" s="32">
        <v>16.26</v>
      </c>
      <c r="D38" s="32">
        <v>16.26</v>
      </c>
      <c r="E38" s="32">
        <v>0</v>
      </c>
    </row>
    <row r="39" customFormat="1" ht="13.5" spans="1:5">
      <c r="A39" s="30"/>
      <c r="B39" s="31" t="s">
        <v>232</v>
      </c>
      <c r="C39" s="32">
        <v>16.26</v>
      </c>
      <c r="D39" s="32">
        <v>16.26</v>
      </c>
      <c r="E39" s="32">
        <v>0</v>
      </c>
    </row>
    <row r="40" customFormat="1" ht="13.5" spans="1:5">
      <c r="A40" s="30" t="s">
        <v>233</v>
      </c>
      <c r="B40" s="31" t="s">
        <v>234</v>
      </c>
      <c r="C40" s="32">
        <f>C41+C42</f>
        <v>16.26</v>
      </c>
      <c r="D40" s="32">
        <f>D41+D42</f>
        <v>16.26</v>
      </c>
      <c r="E40" s="32">
        <v>0</v>
      </c>
    </row>
    <row r="41" customFormat="1" ht="13.5" spans="1:5">
      <c r="A41" s="30" t="s">
        <v>235</v>
      </c>
      <c r="B41" s="31" t="s">
        <v>236</v>
      </c>
      <c r="C41" s="32">
        <v>14.79</v>
      </c>
      <c r="D41" s="32">
        <v>14.79</v>
      </c>
      <c r="E41" s="32">
        <v>0</v>
      </c>
    </row>
    <row r="42" customFormat="1" ht="13.5" spans="1:5">
      <c r="A42" s="30" t="s">
        <v>237</v>
      </c>
      <c r="B42" s="31" t="s">
        <v>238</v>
      </c>
      <c r="C42" s="32">
        <v>1.47</v>
      </c>
      <c r="D42" s="32">
        <v>1.47</v>
      </c>
      <c r="E42" s="32">
        <v>0</v>
      </c>
    </row>
    <row r="43" spans="1:5">
      <c r="A43" s="30" t="s">
        <v>251</v>
      </c>
      <c r="B43" s="31" t="s">
        <v>252</v>
      </c>
      <c r="C43" s="32">
        <v>72.63</v>
      </c>
      <c r="D43" s="32">
        <v>72.63</v>
      </c>
      <c r="E43" s="32">
        <v>0</v>
      </c>
    </row>
    <row r="44" spans="1:5">
      <c r="A44" s="30"/>
      <c r="B44" s="31" t="s">
        <v>232</v>
      </c>
      <c r="C44" s="32">
        <v>72.63</v>
      </c>
      <c r="D44" s="32">
        <v>72.63</v>
      </c>
      <c r="E44" s="32">
        <v>0</v>
      </c>
    </row>
    <row r="45" spans="1:5">
      <c r="A45" s="30" t="s">
        <v>233</v>
      </c>
      <c r="B45" s="31" t="s">
        <v>234</v>
      </c>
      <c r="C45" s="32">
        <f>C46+C47</f>
        <v>72.63</v>
      </c>
      <c r="D45" s="32">
        <f>D46+D47</f>
        <v>72.63</v>
      </c>
      <c r="E45" s="32">
        <v>0</v>
      </c>
    </row>
    <row r="46" spans="1:5">
      <c r="A46" s="30" t="s">
        <v>235</v>
      </c>
      <c r="B46" s="31" t="s">
        <v>236</v>
      </c>
      <c r="C46" s="32">
        <v>65.9</v>
      </c>
      <c r="D46" s="32">
        <v>65.9</v>
      </c>
      <c r="E46" s="32">
        <v>0</v>
      </c>
    </row>
    <row r="47" s="3" customFormat="1" spans="1:5">
      <c r="A47" s="30" t="s">
        <v>237</v>
      </c>
      <c r="B47" s="31" t="s">
        <v>238</v>
      </c>
      <c r="C47" s="32">
        <v>6.73</v>
      </c>
      <c r="D47" s="32">
        <v>6.73</v>
      </c>
      <c r="E47" s="32">
        <v>0</v>
      </c>
    </row>
    <row r="48" spans="1:5">
      <c r="A48" s="30" t="s">
        <v>253</v>
      </c>
      <c r="B48" s="31" t="s">
        <v>142</v>
      </c>
      <c r="C48" s="32">
        <f>C54+C49+C58+C62+C67+C72+C77+C82+C87+C91+C95+C99+C104+C108+C112+C116+C121+C126+C131+C135+C140+C145+C150</f>
        <v>149</v>
      </c>
      <c r="D48" s="32">
        <f>D54+D49+D58+D62+D67+D72+D77+D82+D87+D91+D95+D99+D104+D108+D112+D116+D121+D126+D131+D135+D140+D145+D150</f>
        <v>0</v>
      </c>
      <c r="E48" s="32">
        <f>E54+E49+E58+E62+E67+E72+E77+E82+E87+E91+E95+E99+E104+E108+E112+E116+E121+E126+E131+E135+E140+E145+E150</f>
        <v>149</v>
      </c>
    </row>
    <row r="49" spans="1:5">
      <c r="A49" s="30" t="s">
        <v>254</v>
      </c>
      <c r="B49" s="31" t="s">
        <v>255</v>
      </c>
      <c r="C49" s="32">
        <v>6.8</v>
      </c>
      <c r="D49" s="32">
        <v>0</v>
      </c>
      <c r="E49" s="32">
        <v>6.8</v>
      </c>
    </row>
    <row r="50" spans="1:5">
      <c r="A50" s="30"/>
      <c r="B50" s="31" t="s">
        <v>232</v>
      </c>
      <c r="C50" s="32">
        <v>6.8</v>
      </c>
      <c r="D50" s="32">
        <v>0</v>
      </c>
      <c r="E50" s="32">
        <v>6.8</v>
      </c>
    </row>
    <row r="51" spans="1:5">
      <c r="A51" s="30" t="s">
        <v>233</v>
      </c>
      <c r="B51" s="31" t="s">
        <v>234</v>
      </c>
      <c r="C51" s="32">
        <f>C52+C53</f>
        <v>6.8</v>
      </c>
      <c r="D51" s="32">
        <f>D52+D53</f>
        <v>0</v>
      </c>
      <c r="E51" s="32">
        <f>E52+E53</f>
        <v>6.8</v>
      </c>
    </row>
    <row r="52" spans="1:5">
      <c r="A52" s="30" t="s">
        <v>235</v>
      </c>
      <c r="B52" s="31" t="s">
        <v>236</v>
      </c>
      <c r="C52" s="32">
        <v>6.3</v>
      </c>
      <c r="D52" s="32">
        <v>0</v>
      </c>
      <c r="E52" s="32">
        <v>6.3</v>
      </c>
    </row>
    <row r="53" s="3" customFormat="1" spans="1:5">
      <c r="A53" s="30" t="s">
        <v>237</v>
      </c>
      <c r="B53" s="31" t="s">
        <v>238</v>
      </c>
      <c r="C53" s="32">
        <v>0.5</v>
      </c>
      <c r="D53" s="32">
        <v>0</v>
      </c>
      <c r="E53" s="32">
        <v>0.5</v>
      </c>
    </row>
    <row r="54" spans="1:5">
      <c r="A54" s="30" t="s">
        <v>256</v>
      </c>
      <c r="B54" s="31" t="s">
        <v>257</v>
      </c>
      <c r="C54" s="32">
        <v>1.2</v>
      </c>
      <c r="D54" s="32">
        <v>0</v>
      </c>
      <c r="E54" s="32">
        <v>1.2</v>
      </c>
    </row>
    <row r="55" spans="1:5">
      <c r="A55" s="30"/>
      <c r="B55" s="31" t="s">
        <v>232</v>
      </c>
      <c r="C55" s="32">
        <v>1.2</v>
      </c>
      <c r="D55" s="32">
        <v>0</v>
      </c>
      <c r="E55" s="32">
        <v>1.2</v>
      </c>
    </row>
    <row r="56" spans="1:5">
      <c r="A56" s="30" t="s">
        <v>233</v>
      </c>
      <c r="B56" s="31" t="s">
        <v>234</v>
      </c>
      <c r="C56" s="32">
        <v>1.2</v>
      </c>
      <c r="D56" s="32">
        <v>0</v>
      </c>
      <c r="E56" s="32">
        <v>1.2</v>
      </c>
    </row>
    <row r="57" spans="1:5">
      <c r="A57" s="30" t="s">
        <v>235</v>
      </c>
      <c r="B57" s="31" t="s">
        <v>236</v>
      </c>
      <c r="C57" s="32">
        <v>1.2</v>
      </c>
      <c r="D57" s="32">
        <v>0</v>
      </c>
      <c r="E57" s="32">
        <v>1.2</v>
      </c>
    </row>
    <row r="58" spans="1:5">
      <c r="A58" s="30" t="s">
        <v>258</v>
      </c>
      <c r="B58" s="31" t="s">
        <v>259</v>
      </c>
      <c r="C58" s="32">
        <v>0.5</v>
      </c>
      <c r="D58" s="32">
        <v>0</v>
      </c>
      <c r="E58" s="32">
        <v>0.5</v>
      </c>
    </row>
    <row r="59" spans="1:5">
      <c r="A59" s="30"/>
      <c r="B59" s="31" t="s">
        <v>232</v>
      </c>
      <c r="C59" s="32">
        <v>0.5</v>
      </c>
      <c r="D59" s="32">
        <v>0</v>
      </c>
      <c r="E59" s="32">
        <v>0.5</v>
      </c>
    </row>
    <row r="60" spans="1:5">
      <c r="A60" s="30" t="s">
        <v>233</v>
      </c>
      <c r="B60" s="31" t="s">
        <v>234</v>
      </c>
      <c r="C60" s="32">
        <v>0.5</v>
      </c>
      <c r="D60" s="32">
        <v>0</v>
      </c>
      <c r="E60" s="32">
        <v>0.5</v>
      </c>
    </row>
    <row r="61" spans="1:5">
      <c r="A61" s="30" t="s">
        <v>235</v>
      </c>
      <c r="B61" s="31" t="s">
        <v>236</v>
      </c>
      <c r="C61" s="32">
        <v>0.5</v>
      </c>
      <c r="D61" s="32">
        <v>0</v>
      </c>
      <c r="E61" s="32">
        <v>0.5</v>
      </c>
    </row>
    <row r="62" spans="1:5">
      <c r="A62" s="30" t="s">
        <v>260</v>
      </c>
      <c r="B62" s="31" t="s">
        <v>261</v>
      </c>
      <c r="C62" s="32">
        <v>0.6</v>
      </c>
      <c r="D62" s="32">
        <v>0</v>
      </c>
      <c r="E62" s="32">
        <v>0.6</v>
      </c>
    </row>
    <row r="63" spans="1:5">
      <c r="A63" s="30"/>
      <c r="B63" s="31" t="s">
        <v>232</v>
      </c>
      <c r="C63" s="32">
        <v>0.6</v>
      </c>
      <c r="D63" s="32">
        <v>0</v>
      </c>
      <c r="E63" s="32">
        <v>0.6</v>
      </c>
    </row>
    <row r="64" spans="1:5">
      <c r="A64" s="30" t="s">
        <v>233</v>
      </c>
      <c r="B64" s="31" t="s">
        <v>234</v>
      </c>
      <c r="C64" s="32">
        <f>C65+C66</f>
        <v>0.6</v>
      </c>
      <c r="D64" s="32">
        <f>D65+D66</f>
        <v>0</v>
      </c>
      <c r="E64" s="32">
        <f>E65+E66</f>
        <v>0.6</v>
      </c>
    </row>
    <row r="65" spans="1:5">
      <c r="A65" s="30" t="s">
        <v>235</v>
      </c>
      <c r="B65" s="31" t="s">
        <v>236</v>
      </c>
      <c r="C65" s="32">
        <v>0.5</v>
      </c>
      <c r="D65" s="32">
        <v>0</v>
      </c>
      <c r="E65" s="32">
        <v>0.5</v>
      </c>
    </row>
    <row r="66" s="3" customFormat="1" spans="1:5">
      <c r="A66" s="30" t="s">
        <v>237</v>
      </c>
      <c r="B66" s="31" t="s">
        <v>238</v>
      </c>
      <c r="C66" s="32">
        <v>0.1</v>
      </c>
      <c r="D66" s="32">
        <v>0</v>
      </c>
      <c r="E66" s="32">
        <v>0.1</v>
      </c>
    </row>
    <row r="67" spans="1:5">
      <c r="A67" s="30" t="s">
        <v>262</v>
      </c>
      <c r="B67" s="31" t="s">
        <v>263</v>
      </c>
      <c r="C67" s="32">
        <v>12.5</v>
      </c>
      <c r="D67" s="32">
        <v>0</v>
      </c>
      <c r="E67" s="32">
        <v>12.5</v>
      </c>
    </row>
    <row r="68" spans="1:5">
      <c r="A68" s="30"/>
      <c r="B68" s="31" t="s">
        <v>232</v>
      </c>
      <c r="C68" s="32">
        <v>12.5</v>
      </c>
      <c r="D68" s="32">
        <v>0</v>
      </c>
      <c r="E68" s="32">
        <v>12.5</v>
      </c>
    </row>
    <row r="69" spans="1:5">
      <c r="A69" s="30" t="s">
        <v>233</v>
      </c>
      <c r="B69" s="31" t="s">
        <v>234</v>
      </c>
      <c r="C69" s="32">
        <f>C70+C71</f>
        <v>12.5</v>
      </c>
      <c r="D69" s="32">
        <f>D70+D71</f>
        <v>0</v>
      </c>
      <c r="E69" s="32">
        <f>E70+E71</f>
        <v>12.5</v>
      </c>
    </row>
    <row r="70" spans="1:5">
      <c r="A70" s="30" t="s">
        <v>235</v>
      </c>
      <c r="B70" s="31" t="s">
        <v>236</v>
      </c>
      <c r="C70" s="32">
        <v>10.5</v>
      </c>
      <c r="D70" s="32">
        <v>0</v>
      </c>
      <c r="E70" s="32">
        <v>10.5</v>
      </c>
    </row>
    <row r="71" s="3" customFormat="1" spans="1:5">
      <c r="A71" s="30" t="s">
        <v>237</v>
      </c>
      <c r="B71" s="31" t="s">
        <v>238</v>
      </c>
      <c r="C71" s="32">
        <v>2</v>
      </c>
      <c r="D71" s="32">
        <v>0</v>
      </c>
      <c r="E71" s="32">
        <v>2</v>
      </c>
    </row>
    <row r="72" spans="1:5">
      <c r="A72" s="30" t="s">
        <v>264</v>
      </c>
      <c r="B72" s="31" t="s">
        <v>265</v>
      </c>
      <c r="C72" s="32">
        <v>0.3</v>
      </c>
      <c r="D72" s="32">
        <v>0</v>
      </c>
      <c r="E72" s="32">
        <v>0.3</v>
      </c>
    </row>
    <row r="73" spans="1:5">
      <c r="A73" s="30"/>
      <c r="B73" s="31" t="s">
        <v>232</v>
      </c>
      <c r="C73" s="32">
        <v>0.3</v>
      </c>
      <c r="D73" s="32">
        <v>0</v>
      </c>
      <c r="E73" s="32">
        <v>0.3</v>
      </c>
    </row>
    <row r="74" spans="1:5">
      <c r="A74" s="30" t="s">
        <v>233</v>
      </c>
      <c r="B74" s="31" t="s">
        <v>234</v>
      </c>
      <c r="C74" s="32">
        <f>C75+C76</f>
        <v>0.3</v>
      </c>
      <c r="D74" s="32">
        <f>D75+D76</f>
        <v>0</v>
      </c>
      <c r="E74" s="32">
        <f>E75+E76</f>
        <v>0.3</v>
      </c>
    </row>
    <row r="75" spans="1:5">
      <c r="A75" s="30" t="s">
        <v>235</v>
      </c>
      <c r="B75" s="31" t="s">
        <v>236</v>
      </c>
      <c r="C75" s="32">
        <v>0.2</v>
      </c>
      <c r="D75" s="32">
        <v>0</v>
      </c>
      <c r="E75" s="32">
        <v>0.2</v>
      </c>
    </row>
    <row r="76" s="3" customFormat="1" spans="1:5">
      <c r="A76" s="30" t="s">
        <v>237</v>
      </c>
      <c r="B76" s="31" t="s">
        <v>238</v>
      </c>
      <c r="C76" s="32">
        <v>0.1</v>
      </c>
      <c r="D76" s="32">
        <v>0</v>
      </c>
      <c r="E76" s="32">
        <v>0.1</v>
      </c>
    </row>
    <row r="77" spans="1:5">
      <c r="A77" s="30" t="s">
        <v>266</v>
      </c>
      <c r="B77" s="31" t="s">
        <v>267</v>
      </c>
      <c r="C77" s="32">
        <v>14.5</v>
      </c>
      <c r="D77" s="32">
        <v>0</v>
      </c>
      <c r="E77" s="32">
        <v>14.5</v>
      </c>
    </row>
    <row r="78" spans="1:5">
      <c r="A78" s="30"/>
      <c r="B78" s="31" t="s">
        <v>232</v>
      </c>
      <c r="C78" s="32">
        <v>14.5</v>
      </c>
      <c r="D78" s="32">
        <v>0</v>
      </c>
      <c r="E78" s="32">
        <v>14.5</v>
      </c>
    </row>
    <row r="79" spans="1:5">
      <c r="A79" s="30" t="s">
        <v>233</v>
      </c>
      <c r="B79" s="31" t="s">
        <v>234</v>
      </c>
      <c r="C79" s="32">
        <f>C80+C81</f>
        <v>14.5</v>
      </c>
      <c r="D79" s="32">
        <f>D80+D81</f>
        <v>0</v>
      </c>
      <c r="E79" s="32">
        <f>E80+E81</f>
        <v>14.5</v>
      </c>
    </row>
    <row r="80" spans="1:5">
      <c r="A80" s="30" t="s">
        <v>235</v>
      </c>
      <c r="B80" s="31" t="s">
        <v>236</v>
      </c>
      <c r="C80" s="32">
        <v>13.5</v>
      </c>
      <c r="D80" s="32">
        <v>0</v>
      </c>
      <c r="E80" s="32">
        <v>13.5</v>
      </c>
    </row>
    <row r="81" s="3" customFormat="1" spans="1:5">
      <c r="A81" s="30" t="s">
        <v>237</v>
      </c>
      <c r="B81" s="31" t="s">
        <v>238</v>
      </c>
      <c r="C81" s="32">
        <v>1</v>
      </c>
      <c r="D81" s="32">
        <v>0</v>
      </c>
      <c r="E81" s="32">
        <v>1</v>
      </c>
    </row>
    <row r="82" spans="1:5">
      <c r="A82" s="30" t="s">
        <v>268</v>
      </c>
      <c r="B82" s="31" t="s">
        <v>269</v>
      </c>
      <c r="C82" s="32">
        <v>2.1</v>
      </c>
      <c r="D82" s="32">
        <v>0</v>
      </c>
      <c r="E82" s="32">
        <v>2.1</v>
      </c>
    </row>
    <row r="83" spans="1:5">
      <c r="A83" s="30"/>
      <c r="B83" s="31" t="s">
        <v>232</v>
      </c>
      <c r="C83" s="32">
        <v>2.1</v>
      </c>
      <c r="D83" s="32">
        <v>0</v>
      </c>
      <c r="E83" s="32">
        <v>2.1</v>
      </c>
    </row>
    <row r="84" spans="1:5">
      <c r="A84" s="30" t="s">
        <v>233</v>
      </c>
      <c r="B84" s="31" t="s">
        <v>234</v>
      </c>
      <c r="C84" s="32">
        <f>C85+C86</f>
        <v>2.1</v>
      </c>
      <c r="D84" s="32">
        <f>D85+D86</f>
        <v>0</v>
      </c>
      <c r="E84" s="32">
        <f>E85+E86</f>
        <v>2.1</v>
      </c>
    </row>
    <row r="85" spans="1:5">
      <c r="A85" s="30" t="s">
        <v>235</v>
      </c>
      <c r="B85" s="31" t="s">
        <v>236</v>
      </c>
      <c r="C85" s="32">
        <v>2</v>
      </c>
      <c r="D85" s="32">
        <v>0</v>
      </c>
      <c r="E85" s="32">
        <v>2</v>
      </c>
    </row>
    <row r="86" s="3" customFormat="1" spans="1:5">
      <c r="A86" s="30" t="s">
        <v>237</v>
      </c>
      <c r="B86" s="31" t="s">
        <v>238</v>
      </c>
      <c r="C86" s="32">
        <v>0.1</v>
      </c>
      <c r="D86" s="32">
        <v>0</v>
      </c>
      <c r="E86" s="32">
        <v>0.1</v>
      </c>
    </row>
    <row r="87" spans="1:5">
      <c r="A87" s="30" t="s">
        <v>270</v>
      </c>
      <c r="B87" s="31" t="s">
        <v>271</v>
      </c>
      <c r="C87" s="32">
        <v>0.8</v>
      </c>
      <c r="D87" s="32">
        <v>0</v>
      </c>
      <c r="E87" s="32">
        <v>0.8</v>
      </c>
    </row>
    <row r="88" spans="1:5">
      <c r="A88" s="30"/>
      <c r="B88" s="31" t="s">
        <v>232</v>
      </c>
      <c r="C88" s="32">
        <v>0.8</v>
      </c>
      <c r="D88" s="32">
        <v>0</v>
      </c>
      <c r="E88" s="32">
        <v>0.8</v>
      </c>
    </row>
    <row r="89" spans="1:5">
      <c r="A89" s="30" t="s">
        <v>233</v>
      </c>
      <c r="B89" s="31" t="s">
        <v>234</v>
      </c>
      <c r="C89" s="32">
        <v>0.8</v>
      </c>
      <c r="D89" s="32">
        <v>0</v>
      </c>
      <c r="E89" s="32">
        <v>0.8</v>
      </c>
    </row>
    <row r="90" spans="1:5">
      <c r="A90" s="30" t="s">
        <v>235</v>
      </c>
      <c r="B90" s="31" t="s">
        <v>236</v>
      </c>
      <c r="C90" s="32">
        <v>0.8</v>
      </c>
      <c r="D90" s="32">
        <v>0</v>
      </c>
      <c r="E90" s="32">
        <v>0.8</v>
      </c>
    </row>
    <row r="91" spans="1:5">
      <c r="A91" s="30" t="s">
        <v>272</v>
      </c>
      <c r="B91" s="31" t="s">
        <v>273</v>
      </c>
      <c r="C91" s="32">
        <v>1.5</v>
      </c>
      <c r="D91" s="32">
        <v>0</v>
      </c>
      <c r="E91" s="32">
        <v>1.5</v>
      </c>
    </row>
    <row r="92" spans="1:5">
      <c r="A92" s="30"/>
      <c r="B92" s="31" t="s">
        <v>232</v>
      </c>
      <c r="C92" s="32">
        <v>1.5</v>
      </c>
      <c r="D92" s="32">
        <v>0</v>
      </c>
      <c r="E92" s="32">
        <v>1.5</v>
      </c>
    </row>
    <row r="93" spans="1:5">
      <c r="A93" s="30" t="s">
        <v>233</v>
      </c>
      <c r="B93" s="31" t="s">
        <v>234</v>
      </c>
      <c r="C93" s="32">
        <v>1.5</v>
      </c>
      <c r="D93" s="32">
        <v>0</v>
      </c>
      <c r="E93" s="32">
        <v>1.5</v>
      </c>
    </row>
    <row r="94" spans="1:5">
      <c r="A94" s="30" t="s">
        <v>235</v>
      </c>
      <c r="B94" s="31" t="s">
        <v>236</v>
      </c>
      <c r="C94" s="32">
        <v>1.5</v>
      </c>
      <c r="D94" s="32">
        <v>0</v>
      </c>
      <c r="E94" s="32">
        <v>1.5</v>
      </c>
    </row>
    <row r="95" spans="1:5">
      <c r="A95" s="30" t="s">
        <v>274</v>
      </c>
      <c r="B95" s="31" t="s">
        <v>275</v>
      </c>
      <c r="C95" s="32">
        <v>0.1</v>
      </c>
      <c r="D95" s="32">
        <v>0</v>
      </c>
      <c r="E95" s="32">
        <v>0.1</v>
      </c>
    </row>
    <row r="96" spans="1:5">
      <c r="A96" s="30"/>
      <c r="B96" s="31" t="s">
        <v>232</v>
      </c>
      <c r="C96" s="32">
        <v>0.1</v>
      </c>
      <c r="D96" s="32">
        <v>0</v>
      </c>
      <c r="E96" s="32">
        <v>0.1</v>
      </c>
    </row>
    <row r="97" spans="1:5">
      <c r="A97" s="30" t="s">
        <v>233</v>
      </c>
      <c r="B97" s="31" t="s">
        <v>234</v>
      </c>
      <c r="C97" s="32">
        <v>0.1</v>
      </c>
      <c r="D97" s="32">
        <v>0</v>
      </c>
      <c r="E97" s="32">
        <v>0.1</v>
      </c>
    </row>
    <row r="98" spans="1:5">
      <c r="A98" s="30" t="s">
        <v>235</v>
      </c>
      <c r="B98" s="31" t="s">
        <v>236</v>
      </c>
      <c r="C98" s="32">
        <v>0.1</v>
      </c>
      <c r="D98" s="32">
        <v>0</v>
      </c>
      <c r="E98" s="32">
        <v>0.1</v>
      </c>
    </row>
    <row r="99" spans="1:5">
      <c r="A99" s="30" t="s">
        <v>276</v>
      </c>
      <c r="B99" s="31" t="s">
        <v>277</v>
      </c>
      <c r="C99" s="32">
        <v>5.57</v>
      </c>
      <c r="D99" s="32">
        <v>0</v>
      </c>
      <c r="E99" s="32">
        <v>5.57</v>
      </c>
    </row>
    <row r="100" spans="1:5">
      <c r="A100" s="30"/>
      <c r="B100" s="31" t="s">
        <v>232</v>
      </c>
      <c r="C100" s="32">
        <v>5.57</v>
      </c>
      <c r="D100" s="32">
        <v>0</v>
      </c>
      <c r="E100" s="32">
        <v>5.57</v>
      </c>
    </row>
    <row r="101" spans="1:5">
      <c r="A101" s="30" t="s">
        <v>233</v>
      </c>
      <c r="B101" s="31" t="s">
        <v>234</v>
      </c>
      <c r="C101" s="32">
        <f>C102+C103</f>
        <v>5.57</v>
      </c>
      <c r="D101" s="32">
        <f>D102+D103</f>
        <v>0</v>
      </c>
      <c r="E101" s="32">
        <f>E102+E103</f>
        <v>5.57</v>
      </c>
    </row>
    <row r="102" spans="1:5">
      <c r="A102" s="30" t="s">
        <v>235</v>
      </c>
      <c r="B102" s="31" t="s">
        <v>236</v>
      </c>
      <c r="C102" s="32">
        <v>5.06</v>
      </c>
      <c r="D102" s="32">
        <v>0</v>
      </c>
      <c r="E102" s="32">
        <v>5.06</v>
      </c>
    </row>
    <row r="103" s="3" customFormat="1" spans="1:5">
      <c r="A103" s="30" t="s">
        <v>237</v>
      </c>
      <c r="B103" s="31" t="s">
        <v>238</v>
      </c>
      <c r="C103" s="32">
        <v>0.51</v>
      </c>
      <c r="D103" s="32">
        <v>0</v>
      </c>
      <c r="E103" s="32">
        <v>0.51</v>
      </c>
    </row>
    <row r="104" spans="1:5">
      <c r="A104" s="30" t="s">
        <v>278</v>
      </c>
      <c r="B104" s="31" t="s">
        <v>279</v>
      </c>
      <c r="C104" s="32">
        <v>3</v>
      </c>
      <c r="D104" s="32">
        <v>0</v>
      </c>
      <c r="E104" s="32">
        <v>3</v>
      </c>
    </row>
    <row r="105" spans="1:5">
      <c r="A105" s="30"/>
      <c r="B105" s="31" t="s">
        <v>232</v>
      </c>
      <c r="C105" s="32">
        <v>3</v>
      </c>
      <c r="D105" s="32">
        <v>0</v>
      </c>
      <c r="E105" s="32">
        <v>3</v>
      </c>
    </row>
    <row r="106" spans="1:5">
      <c r="A106" s="30" t="s">
        <v>233</v>
      </c>
      <c r="B106" s="31" t="s">
        <v>234</v>
      </c>
      <c r="C106" s="32">
        <v>3</v>
      </c>
      <c r="D106" s="32">
        <v>0</v>
      </c>
      <c r="E106" s="32">
        <v>3</v>
      </c>
    </row>
    <row r="107" spans="1:5">
      <c r="A107" s="30" t="s">
        <v>235</v>
      </c>
      <c r="B107" s="31" t="s">
        <v>236</v>
      </c>
      <c r="C107" s="32">
        <v>3</v>
      </c>
      <c r="D107" s="32">
        <v>0</v>
      </c>
      <c r="E107" s="32">
        <v>3</v>
      </c>
    </row>
    <row r="108" spans="1:5">
      <c r="A108" s="30" t="s">
        <v>280</v>
      </c>
      <c r="B108" s="31" t="s">
        <v>281</v>
      </c>
      <c r="C108" s="32">
        <v>4</v>
      </c>
      <c r="D108" s="32">
        <v>0</v>
      </c>
      <c r="E108" s="32">
        <v>4</v>
      </c>
    </row>
    <row r="109" spans="1:5">
      <c r="A109" s="30"/>
      <c r="B109" s="31" t="s">
        <v>232</v>
      </c>
      <c r="C109" s="32">
        <v>4</v>
      </c>
      <c r="D109" s="32">
        <v>0</v>
      </c>
      <c r="E109" s="32">
        <v>4</v>
      </c>
    </row>
    <row r="110" spans="1:5">
      <c r="A110" s="30" t="s">
        <v>233</v>
      </c>
      <c r="B110" s="31" t="s">
        <v>234</v>
      </c>
      <c r="C110" s="32">
        <v>4</v>
      </c>
      <c r="D110" s="32">
        <v>0</v>
      </c>
      <c r="E110" s="32">
        <v>4</v>
      </c>
    </row>
    <row r="111" spans="1:5">
      <c r="A111" s="30" t="s">
        <v>235</v>
      </c>
      <c r="B111" s="31" t="s">
        <v>236</v>
      </c>
      <c r="C111" s="32">
        <v>4</v>
      </c>
      <c r="D111" s="32">
        <v>0</v>
      </c>
      <c r="E111" s="32">
        <v>4</v>
      </c>
    </row>
    <row r="112" spans="1:5">
      <c r="A112" s="30" t="s">
        <v>282</v>
      </c>
      <c r="B112" s="31" t="s">
        <v>283</v>
      </c>
      <c r="C112" s="32">
        <v>0</v>
      </c>
      <c r="D112" s="32">
        <v>0</v>
      </c>
      <c r="E112" s="32">
        <v>0</v>
      </c>
    </row>
    <row r="113" spans="1:5">
      <c r="A113" s="30"/>
      <c r="B113" s="31" t="s">
        <v>232</v>
      </c>
      <c r="C113" s="32">
        <v>0</v>
      </c>
      <c r="D113" s="32">
        <v>0</v>
      </c>
      <c r="E113" s="32">
        <v>0</v>
      </c>
    </row>
    <row r="114" spans="1:5">
      <c r="A114" s="30" t="s">
        <v>233</v>
      </c>
      <c r="B114" s="31" t="s">
        <v>234</v>
      </c>
      <c r="C114" s="32">
        <v>0</v>
      </c>
      <c r="D114" s="32">
        <v>0</v>
      </c>
      <c r="E114" s="32">
        <v>0</v>
      </c>
    </row>
    <row r="115" spans="1:5">
      <c r="A115" s="30" t="s">
        <v>235</v>
      </c>
      <c r="B115" s="31" t="s">
        <v>236</v>
      </c>
      <c r="C115" s="32">
        <v>0</v>
      </c>
      <c r="D115" s="32">
        <v>0</v>
      </c>
      <c r="E115" s="32">
        <v>0</v>
      </c>
    </row>
    <row r="116" spans="1:5">
      <c r="A116" s="30" t="s">
        <v>284</v>
      </c>
      <c r="B116" s="31" t="s">
        <v>285</v>
      </c>
      <c r="C116" s="32">
        <v>12.1</v>
      </c>
      <c r="D116" s="32">
        <v>0</v>
      </c>
      <c r="E116" s="32">
        <v>12.1</v>
      </c>
    </row>
    <row r="117" spans="1:5">
      <c r="A117" s="30"/>
      <c r="B117" s="31" t="s">
        <v>232</v>
      </c>
      <c r="C117" s="32">
        <v>12.1</v>
      </c>
      <c r="D117" s="32">
        <v>0</v>
      </c>
      <c r="E117" s="32">
        <v>12.1</v>
      </c>
    </row>
    <row r="118" spans="1:5">
      <c r="A118" s="30" t="s">
        <v>233</v>
      </c>
      <c r="B118" s="31" t="s">
        <v>234</v>
      </c>
      <c r="C118" s="32">
        <f>C119+C120</f>
        <v>12.1</v>
      </c>
      <c r="D118" s="32">
        <f>D119+D120</f>
        <v>0</v>
      </c>
      <c r="E118" s="32">
        <f>E119+E120</f>
        <v>12.1</v>
      </c>
    </row>
    <row r="119" spans="1:5">
      <c r="A119" s="30" t="s">
        <v>235</v>
      </c>
      <c r="B119" s="31" t="s">
        <v>236</v>
      </c>
      <c r="C119" s="32">
        <v>10.98</v>
      </c>
      <c r="D119" s="32">
        <v>0</v>
      </c>
      <c r="E119" s="32">
        <v>10.98</v>
      </c>
    </row>
    <row r="120" s="3" customFormat="1" spans="1:5">
      <c r="A120" s="30" t="s">
        <v>237</v>
      </c>
      <c r="B120" s="31" t="s">
        <v>238</v>
      </c>
      <c r="C120" s="32">
        <v>1.12</v>
      </c>
      <c r="D120" s="32">
        <v>0</v>
      </c>
      <c r="E120" s="32">
        <v>1.12</v>
      </c>
    </row>
    <row r="121" spans="1:5">
      <c r="A121" s="30" t="s">
        <v>286</v>
      </c>
      <c r="B121" s="31" t="s">
        <v>287</v>
      </c>
      <c r="C121" s="32">
        <v>15.13</v>
      </c>
      <c r="D121" s="32">
        <v>0</v>
      </c>
      <c r="E121" s="32">
        <v>15.13</v>
      </c>
    </row>
    <row r="122" spans="1:5">
      <c r="A122" s="30"/>
      <c r="B122" s="31" t="s">
        <v>232</v>
      </c>
      <c r="C122" s="32">
        <v>15.13</v>
      </c>
      <c r="D122" s="32">
        <v>0</v>
      </c>
      <c r="E122" s="32">
        <v>15.13</v>
      </c>
    </row>
    <row r="123" spans="1:5">
      <c r="A123" s="30" t="s">
        <v>233</v>
      </c>
      <c r="B123" s="31" t="s">
        <v>234</v>
      </c>
      <c r="C123" s="32">
        <f>C124+C125</f>
        <v>15.13</v>
      </c>
      <c r="D123" s="32">
        <f>D124+D125</f>
        <v>0</v>
      </c>
      <c r="E123" s="32">
        <f>E124+E125</f>
        <v>15.13</v>
      </c>
    </row>
    <row r="124" spans="1:5">
      <c r="A124" s="30" t="s">
        <v>235</v>
      </c>
      <c r="B124" s="31" t="s">
        <v>236</v>
      </c>
      <c r="C124" s="32">
        <v>13.73</v>
      </c>
      <c r="D124" s="32">
        <v>0</v>
      </c>
      <c r="E124" s="32">
        <v>13.73</v>
      </c>
    </row>
    <row r="125" s="3" customFormat="1" spans="1:5">
      <c r="A125" s="30" t="s">
        <v>237</v>
      </c>
      <c r="B125" s="31" t="s">
        <v>238</v>
      </c>
      <c r="C125" s="32">
        <v>1.4</v>
      </c>
      <c r="D125" s="32">
        <v>0</v>
      </c>
      <c r="E125" s="32">
        <v>1.4</v>
      </c>
    </row>
    <row r="126" spans="1:5">
      <c r="A126" s="30" t="s">
        <v>286</v>
      </c>
      <c r="B126" s="31" t="s">
        <v>288</v>
      </c>
      <c r="C126" s="32">
        <v>19.68</v>
      </c>
      <c r="D126" s="32">
        <v>0</v>
      </c>
      <c r="E126" s="32">
        <v>19.68</v>
      </c>
    </row>
    <row r="127" spans="1:5">
      <c r="A127" s="30"/>
      <c r="B127" s="31" t="s">
        <v>232</v>
      </c>
      <c r="C127" s="32">
        <v>19.68</v>
      </c>
      <c r="D127" s="32">
        <v>0</v>
      </c>
      <c r="E127" s="32">
        <v>19.68</v>
      </c>
    </row>
    <row r="128" spans="1:5">
      <c r="A128" s="30" t="s">
        <v>233</v>
      </c>
      <c r="B128" s="31" t="s">
        <v>234</v>
      </c>
      <c r="C128" s="32">
        <f>C129+C130</f>
        <v>19.68</v>
      </c>
      <c r="D128" s="32">
        <f>D129+D130</f>
        <v>0</v>
      </c>
      <c r="E128" s="32">
        <f>E129+E130</f>
        <v>19.68</v>
      </c>
    </row>
    <row r="129" spans="1:5">
      <c r="A129" s="30" t="s">
        <v>235</v>
      </c>
      <c r="B129" s="31" t="s">
        <v>236</v>
      </c>
      <c r="C129" s="32">
        <v>17.76</v>
      </c>
      <c r="D129" s="32">
        <v>0</v>
      </c>
      <c r="E129" s="32">
        <v>17.76</v>
      </c>
    </row>
    <row r="130" s="3" customFormat="1" spans="1:5">
      <c r="A130" s="30" t="s">
        <v>237</v>
      </c>
      <c r="B130" s="31" t="s">
        <v>238</v>
      </c>
      <c r="C130" s="32">
        <v>1.92</v>
      </c>
      <c r="D130" s="32">
        <v>0</v>
      </c>
      <c r="E130" s="32">
        <v>1.92</v>
      </c>
    </row>
    <row r="131" spans="1:5">
      <c r="A131" s="30" t="s">
        <v>289</v>
      </c>
      <c r="B131" s="31" t="s">
        <v>290</v>
      </c>
      <c r="C131" s="32">
        <v>0</v>
      </c>
      <c r="D131" s="32">
        <v>0</v>
      </c>
      <c r="E131" s="32">
        <v>0</v>
      </c>
    </row>
    <row r="132" spans="1:5">
      <c r="A132" s="30"/>
      <c r="B132" s="31" t="s">
        <v>232</v>
      </c>
      <c r="C132" s="32">
        <v>0</v>
      </c>
      <c r="D132" s="32">
        <v>0</v>
      </c>
      <c r="E132" s="32">
        <v>0</v>
      </c>
    </row>
    <row r="133" spans="1:5">
      <c r="A133" s="30" t="s">
        <v>233</v>
      </c>
      <c r="B133" s="31" t="s">
        <v>234</v>
      </c>
      <c r="C133" s="32">
        <v>0</v>
      </c>
      <c r="D133" s="32">
        <v>0</v>
      </c>
      <c r="E133" s="32">
        <v>0</v>
      </c>
    </row>
    <row r="134" spans="1:5">
      <c r="A134" s="30" t="s">
        <v>235</v>
      </c>
      <c r="B134" s="31" t="s">
        <v>236</v>
      </c>
      <c r="C134" s="32">
        <v>0</v>
      </c>
      <c r="D134" s="32">
        <v>0</v>
      </c>
      <c r="E134" s="32">
        <v>0</v>
      </c>
    </row>
    <row r="135" spans="1:5">
      <c r="A135" s="30" t="s">
        <v>291</v>
      </c>
      <c r="B135" s="31" t="s">
        <v>292</v>
      </c>
      <c r="C135" s="32">
        <v>33.96</v>
      </c>
      <c r="D135" s="32">
        <v>0</v>
      </c>
      <c r="E135" s="32">
        <v>33.96</v>
      </c>
    </row>
    <row r="136" spans="1:5">
      <c r="A136" s="30"/>
      <c r="B136" s="31" t="s">
        <v>232</v>
      </c>
      <c r="C136" s="32">
        <v>33.96</v>
      </c>
      <c r="D136" s="32">
        <v>0</v>
      </c>
      <c r="E136" s="32">
        <v>33.96</v>
      </c>
    </row>
    <row r="137" spans="1:5">
      <c r="A137" s="30" t="s">
        <v>233</v>
      </c>
      <c r="B137" s="31" t="s">
        <v>234</v>
      </c>
      <c r="C137" s="32">
        <f>C138+C139</f>
        <v>33.96</v>
      </c>
      <c r="D137" s="32">
        <f>D138+D139</f>
        <v>0</v>
      </c>
      <c r="E137" s="32">
        <f>E138+E139</f>
        <v>33.96</v>
      </c>
    </row>
    <row r="138" spans="1:5">
      <c r="A138" s="30" t="s">
        <v>235</v>
      </c>
      <c r="B138" s="31" t="s">
        <v>236</v>
      </c>
      <c r="C138" s="32">
        <v>31.32</v>
      </c>
      <c r="D138" s="32">
        <v>0</v>
      </c>
      <c r="E138" s="32">
        <v>31.32</v>
      </c>
    </row>
    <row r="139" s="3" customFormat="1" spans="1:5">
      <c r="A139" s="30" t="s">
        <v>237</v>
      </c>
      <c r="B139" s="31" t="s">
        <v>238</v>
      </c>
      <c r="C139" s="32">
        <v>2.64</v>
      </c>
      <c r="D139" s="32">
        <v>0</v>
      </c>
      <c r="E139" s="32">
        <v>2.64</v>
      </c>
    </row>
    <row r="140" spans="1:5">
      <c r="A140" s="30" t="s">
        <v>293</v>
      </c>
      <c r="B140" s="31" t="s">
        <v>294</v>
      </c>
      <c r="C140" s="32">
        <v>9.38</v>
      </c>
      <c r="D140" s="32">
        <v>0</v>
      </c>
      <c r="E140" s="32">
        <v>9.38</v>
      </c>
    </row>
    <row r="141" spans="1:5">
      <c r="A141" s="30"/>
      <c r="B141" s="31" t="s">
        <v>232</v>
      </c>
      <c r="C141" s="32">
        <v>9.38</v>
      </c>
      <c r="D141" s="32">
        <v>0</v>
      </c>
      <c r="E141" s="32">
        <v>9.38</v>
      </c>
    </row>
    <row r="142" spans="1:5">
      <c r="A142" s="30" t="s">
        <v>233</v>
      </c>
      <c r="B142" s="31" t="s">
        <v>234</v>
      </c>
      <c r="C142" s="32">
        <f>C143+C144</f>
        <v>9.38</v>
      </c>
      <c r="D142" s="32">
        <f>D143+D144</f>
        <v>0</v>
      </c>
      <c r="E142" s="32">
        <f>E143+E144</f>
        <v>9.38</v>
      </c>
    </row>
    <row r="143" spans="1:5">
      <c r="A143" s="30" t="s">
        <v>235</v>
      </c>
      <c r="B143" s="31" t="s">
        <v>236</v>
      </c>
      <c r="C143" s="32">
        <v>9.14</v>
      </c>
      <c r="D143" s="32">
        <v>0</v>
      </c>
      <c r="E143" s="32">
        <v>9.14</v>
      </c>
    </row>
    <row r="144" s="3" customFormat="1" spans="1:5">
      <c r="A144" s="30" t="s">
        <v>237</v>
      </c>
      <c r="B144" s="31" t="s">
        <v>238</v>
      </c>
      <c r="C144" s="32">
        <v>0.24</v>
      </c>
      <c r="D144" s="32">
        <v>0</v>
      </c>
      <c r="E144" s="32">
        <v>0.24</v>
      </c>
    </row>
    <row r="145" spans="1:5">
      <c r="A145" s="30" t="s">
        <v>295</v>
      </c>
      <c r="B145" s="31" t="s">
        <v>296</v>
      </c>
      <c r="C145" s="32">
        <v>2.88</v>
      </c>
      <c r="D145" s="32">
        <v>0</v>
      </c>
      <c r="E145" s="32">
        <v>2.88</v>
      </c>
    </row>
    <row r="146" spans="1:5">
      <c r="A146" s="30"/>
      <c r="B146" s="31" t="s">
        <v>232</v>
      </c>
      <c r="C146" s="32">
        <v>2.88</v>
      </c>
      <c r="D146" s="32">
        <v>0</v>
      </c>
      <c r="E146" s="32">
        <v>2.88</v>
      </c>
    </row>
    <row r="147" spans="1:5">
      <c r="A147" s="30" t="s">
        <v>233</v>
      </c>
      <c r="B147" s="31" t="s">
        <v>234</v>
      </c>
      <c r="C147" s="32">
        <f>C148+C149</f>
        <v>2.88</v>
      </c>
      <c r="D147" s="32">
        <f>D148+D149</f>
        <v>0</v>
      </c>
      <c r="E147" s="32">
        <f>E148+E149</f>
        <v>2.88</v>
      </c>
    </row>
    <row r="148" spans="1:5">
      <c r="A148" s="30" t="s">
        <v>235</v>
      </c>
      <c r="B148" s="31" t="s">
        <v>236</v>
      </c>
      <c r="C148" s="32">
        <v>2.8</v>
      </c>
      <c r="D148" s="32">
        <v>0</v>
      </c>
      <c r="E148" s="32">
        <v>2.8</v>
      </c>
    </row>
    <row r="149" s="3" customFormat="1" spans="1:5">
      <c r="A149" s="30" t="s">
        <v>237</v>
      </c>
      <c r="B149" s="31" t="s">
        <v>238</v>
      </c>
      <c r="C149" s="32">
        <v>0.08</v>
      </c>
      <c r="D149" s="32">
        <v>0</v>
      </c>
      <c r="E149" s="32">
        <v>0.08</v>
      </c>
    </row>
    <row r="150" spans="1:5">
      <c r="A150" s="30" t="s">
        <v>297</v>
      </c>
      <c r="B150" s="31" t="s">
        <v>298</v>
      </c>
      <c r="C150" s="32">
        <v>2.4</v>
      </c>
      <c r="D150" s="32">
        <v>0</v>
      </c>
      <c r="E150" s="32">
        <v>2.4</v>
      </c>
    </row>
    <row r="151" spans="1:5">
      <c r="A151" s="30"/>
      <c r="B151" s="31" t="s">
        <v>232</v>
      </c>
      <c r="C151" s="32">
        <v>2.4</v>
      </c>
      <c r="D151" s="32">
        <v>0</v>
      </c>
      <c r="E151" s="32">
        <v>2.4</v>
      </c>
    </row>
    <row r="152" spans="1:5">
      <c r="A152" s="30" t="s">
        <v>233</v>
      </c>
      <c r="B152" s="31" t="s">
        <v>234</v>
      </c>
      <c r="C152" s="32">
        <f>C153+C154</f>
        <v>2.4</v>
      </c>
      <c r="D152" s="32">
        <f>D153+D154</f>
        <v>0</v>
      </c>
      <c r="E152" s="32">
        <f>E153+E154</f>
        <v>2.4</v>
      </c>
    </row>
    <row r="153" spans="1:5">
      <c r="A153" s="30" t="s">
        <v>235</v>
      </c>
      <c r="B153" s="31" t="s">
        <v>236</v>
      </c>
      <c r="C153" s="32">
        <v>2.2</v>
      </c>
      <c r="D153" s="32">
        <v>0</v>
      </c>
      <c r="E153" s="32">
        <v>2.2</v>
      </c>
    </row>
    <row r="154" s="3" customFormat="1" spans="1:5">
      <c r="A154" s="30" t="s">
        <v>237</v>
      </c>
      <c r="B154" s="31" t="s">
        <v>238</v>
      </c>
      <c r="C154" s="32">
        <v>0.2</v>
      </c>
      <c r="D154" s="32">
        <v>0</v>
      </c>
      <c r="E154" s="32">
        <v>0.2</v>
      </c>
    </row>
    <row r="155" spans="1:5">
      <c r="A155" s="30" t="s">
        <v>299</v>
      </c>
      <c r="B155" s="31" t="s">
        <v>300</v>
      </c>
      <c r="C155" s="32">
        <v>0.94</v>
      </c>
      <c r="D155" s="32">
        <v>0.94</v>
      </c>
      <c r="E155" s="32">
        <v>0</v>
      </c>
    </row>
    <row r="156" spans="1:5">
      <c r="A156" s="30" t="s">
        <v>301</v>
      </c>
      <c r="B156" s="31" t="s">
        <v>302</v>
      </c>
      <c r="C156" s="32">
        <v>0.94</v>
      </c>
      <c r="D156" s="32">
        <v>0.94</v>
      </c>
      <c r="E156" s="32">
        <v>0</v>
      </c>
    </row>
    <row r="157" spans="1:5">
      <c r="A157" s="30"/>
      <c r="B157" s="31" t="s">
        <v>232</v>
      </c>
      <c r="C157" s="32">
        <v>0.94</v>
      </c>
      <c r="D157" s="32">
        <v>0.94</v>
      </c>
      <c r="E157" s="32">
        <v>0</v>
      </c>
    </row>
    <row r="158" spans="1:5">
      <c r="A158" s="30" t="s">
        <v>233</v>
      </c>
      <c r="B158" s="31" t="s">
        <v>234</v>
      </c>
      <c r="C158" s="32">
        <v>0.94</v>
      </c>
      <c r="D158" s="32">
        <v>0.94</v>
      </c>
      <c r="E158" s="32">
        <v>0</v>
      </c>
    </row>
    <row r="159" spans="1:5">
      <c r="A159" s="30" t="s">
        <v>235</v>
      </c>
      <c r="B159" s="31" t="s">
        <v>236</v>
      </c>
      <c r="C159" s="32">
        <v>0.94</v>
      </c>
      <c r="D159" s="32">
        <v>0.94</v>
      </c>
      <c r="E159" s="32">
        <v>0</v>
      </c>
    </row>
    <row r="160" spans="1:5">
      <c r="A160" s="30" t="s">
        <v>303</v>
      </c>
      <c r="B160" s="31" t="s">
        <v>304</v>
      </c>
      <c r="C160" s="32">
        <v>0</v>
      </c>
      <c r="D160" s="32">
        <v>0</v>
      </c>
      <c r="E160" s="32">
        <v>0</v>
      </c>
    </row>
    <row r="161" spans="1:5">
      <c r="A161" s="30" t="s">
        <v>305</v>
      </c>
      <c r="B161" s="31" t="s">
        <v>306</v>
      </c>
      <c r="C161" s="32">
        <v>0</v>
      </c>
      <c r="D161" s="32">
        <v>0</v>
      </c>
      <c r="E161" s="32">
        <v>0</v>
      </c>
    </row>
    <row r="162" spans="1:5">
      <c r="A162" s="30"/>
      <c r="B162" s="31" t="s">
        <v>232</v>
      </c>
      <c r="C162" s="32">
        <v>0</v>
      </c>
      <c r="D162" s="32">
        <v>0</v>
      </c>
      <c r="E162" s="32">
        <v>0</v>
      </c>
    </row>
    <row r="163" spans="1:5">
      <c r="A163" s="30" t="s">
        <v>233</v>
      </c>
      <c r="B163" s="31" t="s">
        <v>234</v>
      </c>
      <c r="C163" s="32">
        <v>0</v>
      </c>
      <c r="D163" s="32">
        <v>0</v>
      </c>
      <c r="E163" s="32">
        <v>0</v>
      </c>
    </row>
    <row r="164" spans="1:5">
      <c r="A164" s="30" t="s">
        <v>235</v>
      </c>
      <c r="B164" s="31" t="s">
        <v>236</v>
      </c>
      <c r="C164" s="32">
        <v>0</v>
      </c>
      <c r="D164" s="32">
        <v>0</v>
      </c>
      <c r="E164" s="32">
        <v>0</v>
      </c>
    </row>
    <row r="165" spans="1:5">
      <c r="A165" s="30" t="s">
        <v>307</v>
      </c>
      <c r="B165" s="31" t="s">
        <v>308</v>
      </c>
      <c r="C165" s="32">
        <v>1.8</v>
      </c>
      <c r="D165" s="32">
        <v>0</v>
      </c>
      <c r="E165" s="32">
        <v>1.8</v>
      </c>
    </row>
    <row r="166" spans="1:5">
      <c r="A166" s="30" t="s">
        <v>309</v>
      </c>
      <c r="B166" s="31" t="s">
        <v>306</v>
      </c>
      <c r="C166" s="32">
        <v>1.8</v>
      </c>
      <c r="D166" s="32">
        <v>0</v>
      </c>
      <c r="E166" s="32">
        <v>1.8</v>
      </c>
    </row>
    <row r="167" spans="1:5">
      <c r="A167" s="30"/>
      <c r="B167" s="31" t="s">
        <v>232</v>
      </c>
      <c r="C167" s="32">
        <v>1.8</v>
      </c>
      <c r="D167" s="32">
        <v>0</v>
      </c>
      <c r="E167" s="32">
        <v>1.8</v>
      </c>
    </row>
    <row r="168" spans="1:5">
      <c r="A168" s="30" t="s">
        <v>233</v>
      </c>
      <c r="B168" s="31" t="s">
        <v>234</v>
      </c>
      <c r="C168" s="32">
        <v>1.8</v>
      </c>
      <c r="D168" s="32">
        <v>0</v>
      </c>
      <c r="E168" s="32">
        <v>1.8</v>
      </c>
    </row>
    <row r="169" spans="1:5">
      <c r="A169" s="30" t="s">
        <v>235</v>
      </c>
      <c r="B169" s="31" t="s">
        <v>236</v>
      </c>
      <c r="C169" s="32">
        <v>1.8</v>
      </c>
      <c r="D169" s="32">
        <v>0</v>
      </c>
      <c r="E169" s="32">
        <v>1.8</v>
      </c>
    </row>
    <row r="170" ht="13.5" customHeight="1"/>
    <row r="171" ht="13.5" customHeight="1"/>
    <row r="173" ht="13.5" spans="1:5">
      <c r="A173"/>
      <c r="B173"/>
      <c r="C173"/>
      <c r="D173"/>
      <c r="E173"/>
    </row>
    <row r="174" ht="13.5" spans="1:5">
      <c r="A174"/>
      <c r="B174"/>
      <c r="C174"/>
      <c r="D174"/>
      <c r="E174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0.471527777777778" bottom="0.393055555555556" header="0.511805555555556" footer="0.511805555555556"/>
  <pageSetup paperSize="8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topLeftCell="A6" workbookViewId="0">
      <selection activeCell="B7" sqref="B7"/>
    </sheetView>
  </sheetViews>
  <sheetFormatPr defaultColWidth="9" defaultRowHeight="13.5" outlineLevelRow="7" outlineLevelCol="4"/>
  <cols>
    <col min="1" max="1" width="16.75" customWidth="1"/>
    <col min="2" max="2" width="22.25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2" t="s">
        <v>310</v>
      </c>
    </row>
    <row r="2" ht="45.6" customHeight="1" spans="1:5">
      <c r="A2" s="4" t="s">
        <v>311</v>
      </c>
      <c r="B2" s="4"/>
      <c r="C2" s="4"/>
      <c r="D2" s="4"/>
      <c r="E2" s="4"/>
    </row>
    <row r="3" ht="28.15" customHeight="1" spans="1:5">
      <c r="A3" s="13" t="s">
        <v>2</v>
      </c>
      <c r="B3" s="14"/>
      <c r="C3" s="3"/>
      <c r="D3" s="3"/>
      <c r="E3" s="15" t="s">
        <v>3</v>
      </c>
    </row>
    <row r="4" ht="21.95" customHeight="1" spans="1:5">
      <c r="A4" s="16" t="s">
        <v>173</v>
      </c>
      <c r="B4" s="16"/>
      <c r="C4" s="16" t="s">
        <v>174</v>
      </c>
      <c r="D4" s="16"/>
      <c r="E4" s="16"/>
    </row>
    <row r="5" ht="21.95" customHeight="1" spans="1:5">
      <c r="A5" s="17" t="s">
        <v>175</v>
      </c>
      <c r="B5" s="18" t="s">
        <v>176</v>
      </c>
      <c r="C5" s="18" t="s">
        <v>97</v>
      </c>
      <c r="D5" s="18" t="s">
        <v>134</v>
      </c>
      <c r="E5" s="19" t="s">
        <v>135</v>
      </c>
    </row>
    <row r="6" s="11" customFormat="1" ht="30" customHeight="1" spans="1:5">
      <c r="A6" s="20"/>
      <c r="B6" s="21"/>
      <c r="C6" s="22"/>
      <c r="D6" s="22"/>
      <c r="E6" s="23"/>
    </row>
    <row r="7" customHeight="1"/>
    <row r="8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workbookViewId="0">
      <selection activeCell="B9" sqref="B9"/>
    </sheetView>
  </sheetViews>
  <sheetFormatPr defaultColWidth="9" defaultRowHeight="13.5" outlineLevelCol="1"/>
  <cols>
    <col min="1" max="1" width="64.25" customWidth="1"/>
    <col min="2" max="2" width="44" style="2" customWidth="1"/>
  </cols>
  <sheetData>
    <row r="1" ht="19.15" customHeight="1" spans="1:1">
      <c r="A1" s="3" t="s">
        <v>312</v>
      </c>
    </row>
    <row r="2" ht="31.9" customHeight="1" spans="1:2">
      <c r="A2" s="4" t="s">
        <v>313</v>
      </c>
      <c r="B2" s="4"/>
    </row>
    <row r="3" ht="21" customHeight="1" spans="1:2">
      <c r="A3" s="1" t="s">
        <v>2</v>
      </c>
      <c r="B3" s="5" t="s">
        <v>3</v>
      </c>
    </row>
    <row r="4" ht="28.9" customHeight="1" spans="1:2">
      <c r="A4" s="6" t="s">
        <v>314</v>
      </c>
      <c r="B4" s="7" t="s">
        <v>174</v>
      </c>
    </row>
    <row r="5" s="1" customFormat="1" ht="28.9" customHeight="1" spans="1:2">
      <c r="A5" s="8" t="s">
        <v>315</v>
      </c>
      <c r="B5" s="9">
        <v>11</v>
      </c>
    </row>
    <row r="6" s="1" customFormat="1" ht="28.9" customHeight="1" spans="1:2">
      <c r="A6" s="10" t="s">
        <v>316</v>
      </c>
      <c r="B6" s="9">
        <v>0</v>
      </c>
    </row>
    <row r="7" s="1" customFormat="1" ht="28.9" customHeight="1" spans="1:2">
      <c r="A7" s="10" t="s">
        <v>317</v>
      </c>
      <c r="B7" s="9">
        <v>3</v>
      </c>
    </row>
    <row r="8" s="1" customFormat="1" ht="28.9" customHeight="1" spans="1:2">
      <c r="A8" s="10" t="s">
        <v>318</v>
      </c>
      <c r="B8" s="9">
        <v>8</v>
      </c>
    </row>
    <row r="9" s="1" customFormat="1" ht="28.9" customHeight="1" spans="1:2">
      <c r="A9" s="10" t="s">
        <v>319</v>
      </c>
      <c r="B9" s="9">
        <v>8</v>
      </c>
    </row>
    <row r="10" s="1" customFormat="1" ht="28.9" customHeight="1" spans="1:2">
      <c r="A10" s="10" t="s">
        <v>320</v>
      </c>
      <c r="B10" s="9">
        <v>0</v>
      </c>
    </row>
    <row r="11" ht="28.9" customHeight="1"/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夏之雪</cp:lastModifiedBy>
  <dcterms:created xsi:type="dcterms:W3CDTF">2018-01-15T03:26:00Z</dcterms:created>
  <dcterms:modified xsi:type="dcterms:W3CDTF">2022-08-30T07:32:25Z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330114</vt:i4>
  </property>
  <property fmtid="{D5CDD505-2E9C-101B-9397-08002B2CF9AE}" pid="4" name="ICV">
    <vt:lpwstr>42BC227015C144ABAC384403057D800E</vt:lpwstr>
  </property>
</Properties>
</file>