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50" activeTab="0"/>
  </bookViews>
  <sheets>
    <sheet name="SQL Results" sheetId="1" r:id="rId1"/>
    <sheet name="SQL Statement" sheetId="2" r:id="rId2"/>
  </sheets>
  <definedNames>
    <definedName name="_xlnm.Print_Area" localSheetId="0">'SQL Results'!$A$1:$Y$67</definedName>
    <definedName name="_xlnm.Print_Titles" localSheetId="0">'SQL Results'!$1:$4</definedName>
  </definedNames>
  <calcPr fullCalcOnLoad="1"/>
</workbook>
</file>

<file path=xl/sharedStrings.xml><?xml version="1.0" encoding="utf-8"?>
<sst xmlns="http://schemas.openxmlformats.org/spreadsheetml/2006/main" count="175" uniqueCount="135">
  <si>
    <t>附件1：2019年市内医疗机构住院情况对比表</t>
  </si>
  <si>
    <t>单位：万元</t>
  </si>
  <si>
    <t>编号</t>
  </si>
  <si>
    <t>医院编码</t>
  </si>
  <si>
    <t>医院名称</t>
  </si>
  <si>
    <t>住院人次</t>
  </si>
  <si>
    <t>住院天数</t>
  </si>
  <si>
    <t>总费用</t>
  </si>
  <si>
    <t>目录内费用</t>
  </si>
  <si>
    <t>目录外费用</t>
  </si>
  <si>
    <t>基本医疗报销</t>
  </si>
  <si>
    <t>平均住院日</t>
  </si>
  <si>
    <t>报销比例</t>
  </si>
  <si>
    <t>2019年份</t>
  </si>
  <si>
    <t>2018年份</t>
  </si>
  <si>
    <t>对比</t>
  </si>
  <si>
    <t>1001</t>
  </si>
  <si>
    <t>鄂州市中心医院</t>
  </si>
  <si>
    <t>420700000002</t>
  </si>
  <si>
    <t>鄂州市妇幼保健院</t>
  </si>
  <si>
    <t>420700410001</t>
  </si>
  <si>
    <t>鄂州市三医院</t>
  </si>
  <si>
    <t>42070410119</t>
  </si>
  <si>
    <t>鄂州市中医医院</t>
  </si>
  <si>
    <t>1044</t>
  </si>
  <si>
    <t>鄂州市优抚医院</t>
  </si>
  <si>
    <t>1050</t>
  </si>
  <si>
    <t>程潮铁矿医院</t>
  </si>
  <si>
    <t>小计</t>
  </si>
  <si>
    <t>1086</t>
  </si>
  <si>
    <t>鄂钢医院</t>
  </si>
  <si>
    <t>1005</t>
  </si>
  <si>
    <t>鄂州市二医院</t>
  </si>
  <si>
    <t>3388</t>
  </si>
  <si>
    <t>鄂州市华容觉华医院</t>
  </si>
  <si>
    <t>1049</t>
  </si>
  <si>
    <t>鄂州博仕医院</t>
  </si>
  <si>
    <t>/</t>
  </si>
  <si>
    <t>3309</t>
  </si>
  <si>
    <t>鄂州建华中医医院</t>
  </si>
  <si>
    <t>420700220001</t>
  </si>
  <si>
    <t>鄂州爱民医院</t>
  </si>
  <si>
    <t>1088</t>
  </si>
  <si>
    <t>鄂州市血管瘤医院</t>
  </si>
  <si>
    <t>1132</t>
  </si>
  <si>
    <t>鄂州红十字医院</t>
  </si>
  <si>
    <t>1009</t>
  </si>
  <si>
    <t>鄂州仁和皮肤病医院</t>
  </si>
  <si>
    <t>1062</t>
  </si>
  <si>
    <t>鄂州市莲花山医院</t>
  </si>
  <si>
    <t>3396</t>
  </si>
  <si>
    <t>鄂州仁健医院</t>
  </si>
  <si>
    <t>1091</t>
  </si>
  <si>
    <t>科宏眼科</t>
  </si>
  <si>
    <t>1081</t>
  </si>
  <si>
    <t>航宇吴都医院</t>
  </si>
  <si>
    <t>1090</t>
  </si>
  <si>
    <t>鄂州市优抚医院城东分院</t>
  </si>
  <si>
    <t>1064</t>
  </si>
  <si>
    <t>鄂州华仁康复医院</t>
  </si>
  <si>
    <t>1046</t>
  </si>
  <si>
    <t>鄂州凤凰医院</t>
  </si>
  <si>
    <t>1074</t>
  </si>
  <si>
    <t>鄂州艾格眼科医院</t>
  </si>
  <si>
    <t>40270410094</t>
  </si>
  <si>
    <t>鄂州爱尔眼科医院</t>
  </si>
  <si>
    <t>1024</t>
  </si>
  <si>
    <t>鄂州莲花山中医医院</t>
  </si>
  <si>
    <t>420700210001</t>
  </si>
  <si>
    <t>华容区人民医院</t>
  </si>
  <si>
    <t>1012</t>
  </si>
  <si>
    <t>泽林卫生院</t>
  </si>
  <si>
    <t>1004</t>
  </si>
  <si>
    <t>太和中心卫生院</t>
  </si>
  <si>
    <t>1072</t>
  </si>
  <si>
    <t>沼山卫生院</t>
  </si>
  <si>
    <t>1078</t>
  </si>
  <si>
    <t>长岭卫生院</t>
  </si>
  <si>
    <t>3386</t>
  </si>
  <si>
    <t>长港卫生院</t>
  </si>
  <si>
    <t>3336</t>
  </si>
  <si>
    <t>公友卫生院</t>
  </si>
  <si>
    <t>1008</t>
  </si>
  <si>
    <t>涂镇卫生院</t>
  </si>
  <si>
    <t>1075</t>
  </si>
  <si>
    <t>东沟卫生院</t>
  </si>
  <si>
    <t>1011</t>
  </si>
  <si>
    <t>杨叶卫生院</t>
  </si>
  <si>
    <t>1045</t>
  </si>
  <si>
    <t>花湖卫生院</t>
  </si>
  <si>
    <t>1059</t>
  </si>
  <si>
    <t>新庙卫生院</t>
  </si>
  <si>
    <t>420700010001</t>
  </si>
  <si>
    <t>燕矶卫生院</t>
  </si>
  <si>
    <t>420700000018</t>
  </si>
  <si>
    <t>胡林卫生院</t>
  </si>
  <si>
    <t>碧石卫生院</t>
  </si>
  <si>
    <t>1082</t>
  </si>
  <si>
    <t>梁子岛卫生院</t>
  </si>
  <si>
    <t>420700220002</t>
  </si>
  <si>
    <t>蒲团卫生院</t>
  </si>
  <si>
    <t>42070310097</t>
  </si>
  <si>
    <t>沙窝卫生院</t>
  </si>
  <si>
    <t>420700070002</t>
  </si>
  <si>
    <t>庙岭卫生院</t>
  </si>
  <si>
    <t>1077</t>
  </si>
  <si>
    <t>杜山卫生院</t>
  </si>
  <si>
    <t>1040</t>
  </si>
  <si>
    <t>汀祖卫生院</t>
  </si>
  <si>
    <t>420700000006</t>
  </si>
  <si>
    <t>华容卫生院</t>
  </si>
  <si>
    <t>420700230001</t>
  </si>
  <si>
    <t>段店卫生院</t>
  </si>
  <si>
    <t>1069</t>
  </si>
  <si>
    <t>泥矶卫生院</t>
  </si>
  <si>
    <t>1019</t>
  </si>
  <si>
    <t>临江卫生院</t>
  </si>
  <si>
    <t>40270410096</t>
  </si>
  <si>
    <t>葛店卫生院</t>
  </si>
  <si>
    <t>40270410095</t>
  </si>
  <si>
    <t>大湾卫生院</t>
  </si>
  <si>
    <t>420700410002</t>
  </si>
  <si>
    <t>精神病医院城区分院</t>
  </si>
  <si>
    <t>1094</t>
  </si>
  <si>
    <t>鄂州市精神卫生中心</t>
  </si>
  <si>
    <t>1087</t>
  </si>
  <si>
    <t>怡亭铭社区</t>
  </si>
  <si>
    <t>420700070001</t>
  </si>
  <si>
    <t>凤凰社区</t>
  </si>
  <si>
    <t>420700610000</t>
  </si>
  <si>
    <t>飞鹅社区</t>
  </si>
  <si>
    <t>1021</t>
  </si>
  <si>
    <t>西山社区</t>
  </si>
  <si>
    <t>合计</t>
  </si>
  <si>
    <t>SELECT
       A.AKB020 医院编码,
       A.AKB021 医院名称,
       count(1) 住院人次,
       SUM(TRUNC(A.AKC194, 'dd') - TRUNC(A.AKC192, 'dd')) 住院天数,
      sum(B.YKA055) 总费用,
      sum( B.YKA055 - B.YKA056) 目录内费用,
      sum(b.yka056)  目录外费用,
       sum(B.YKA248) 基本医疗报销,
      sum( B.YKA439) 其中大病,
      sum( B.YKE030) 补充报销,
       sum(B.YKM002) 民政救助,
       sum(B.YKM004) 优抚补助,
       sum(B.YKM005) 兜底,
       sum(B.SGBC) 手工补偿，
       sum(b.yka403) 医院承担
       FROM
        ezsi.kc21k1 a,ezsi.kc24k1 b,ezsi.bm_aka130 c
        WHERE A.AKC190 = B.AKC190
   AND b.AAC001 = a.AAC001
   and b.aka130=c.aka130
      AND b.aae036 BETWEEN to_date('2019-01-01 00:00:00','yyyy-mm-dd HH24:MI:SS') AND to_date('2019-05-31 23:59:59','yyyy-mm-dd HH24:MI:SS')
    AND B.AKA130 IN ('31')
     group by a.akb020,a.akb021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</si>
</sst>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 "/>
  </numFmts>
  <fonts count="48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0" fontId="3" fillId="0" borderId="1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right" vertical="center" shrinkToFit="1"/>
    </xf>
    <xf numFmtId="0" fontId="3" fillId="0" borderId="14" xfId="0" applyNumberFormat="1" applyFont="1" applyBorder="1" applyAlignment="1">
      <alignment horizontal="right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10" fontId="5" fillId="0" borderId="16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10" fontId="6" fillId="0" borderId="10" xfId="0" applyNumberFormat="1" applyFont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/>
    </xf>
    <xf numFmtId="178" fontId="47" fillId="0" borderId="17" xfId="0" applyNumberFormat="1" applyFont="1" applyFill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178" fontId="47" fillId="0" borderId="21" xfId="0" applyNumberFormat="1" applyFont="1" applyFill="1" applyBorder="1" applyAlignment="1">
      <alignment horizontal="center" vertical="center"/>
    </xf>
    <xf numFmtId="10" fontId="1" fillId="0" borderId="21" xfId="0" applyNumberFormat="1" applyFont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/>
    </xf>
    <xf numFmtId="178" fontId="47" fillId="0" borderId="15" xfId="0" applyNumberFormat="1" applyFont="1" applyFill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7" fontId="5" fillId="0" borderId="13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7" fontId="6" fillId="0" borderId="10" xfId="0" applyNumberFormat="1" applyFont="1" applyBorder="1" applyAlignment="1">
      <alignment horizontal="center" vertical="center" shrinkToFit="1"/>
    </xf>
    <xf numFmtId="177" fontId="1" fillId="0" borderId="10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7" fontId="1" fillId="0" borderId="17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177" fontId="1" fillId="0" borderId="21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7" fontId="1" fillId="0" borderId="15" xfId="0" applyNumberFormat="1" applyFont="1" applyBorder="1" applyAlignment="1">
      <alignment horizontal="center" vertical="center" shrinkToFit="1"/>
    </xf>
    <xf numFmtId="176" fontId="47" fillId="0" borderId="10" xfId="0" applyNumberFormat="1" applyFont="1" applyFill="1" applyBorder="1" applyAlignment="1">
      <alignment horizontal="center" vertical="center"/>
    </xf>
    <xf numFmtId="176" fontId="47" fillId="0" borderId="17" xfId="0" applyNumberFormat="1" applyFont="1" applyFill="1" applyBorder="1" applyAlignment="1">
      <alignment horizontal="center" vertical="center"/>
    </xf>
    <xf numFmtId="176" fontId="47" fillId="0" borderId="21" xfId="0" applyNumberFormat="1" applyFont="1" applyFill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 shrinkToFit="1"/>
    </xf>
    <xf numFmtId="177" fontId="5" fillId="0" borderId="16" xfId="0" applyNumberFormat="1" applyFont="1" applyBorder="1" applyAlignment="1">
      <alignment horizontal="center" vertical="center" shrinkToFit="1"/>
    </xf>
    <xf numFmtId="10" fontId="5" fillId="0" borderId="13" xfId="0" applyNumberFormat="1" applyFont="1" applyBorder="1" applyAlignment="1">
      <alignment horizontal="center" vertical="center" shrinkToFit="1"/>
    </xf>
    <xf numFmtId="178" fontId="1" fillId="0" borderId="10" xfId="0" applyNumberFormat="1" applyFont="1" applyBorder="1" applyAlignment="1">
      <alignment horizontal="center" vertical="center" shrinkToFit="1"/>
    </xf>
    <xf numFmtId="178" fontId="1" fillId="0" borderId="17" xfId="0" applyNumberFormat="1" applyFont="1" applyBorder="1" applyAlignment="1">
      <alignment horizontal="center" vertical="center" shrinkToFit="1"/>
    </xf>
    <xf numFmtId="178" fontId="1" fillId="0" borderId="21" xfId="0" applyNumberFormat="1" applyFont="1" applyBorder="1" applyAlignment="1">
      <alignment horizontal="center" vertical="center" shrinkToFit="1"/>
    </xf>
    <xf numFmtId="178" fontId="1" fillId="0" borderId="15" xfId="0" applyNumberFormat="1" applyFont="1" applyBorder="1" applyAlignment="1">
      <alignment horizontal="center" vertical="center" shrinkToFit="1"/>
    </xf>
    <xf numFmtId="0" fontId="4" fillId="0" borderId="22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right" vertical="center" shrinkToFit="1"/>
    </xf>
    <xf numFmtId="10" fontId="1" fillId="0" borderId="24" xfId="0" applyNumberFormat="1" applyFont="1" applyBorder="1" applyAlignment="1">
      <alignment horizontal="center" vertical="center" shrinkToFit="1"/>
    </xf>
    <xf numFmtId="0" fontId="3" fillId="0" borderId="18" xfId="0" applyNumberFormat="1" applyFont="1" applyBorder="1" applyAlignment="1">
      <alignment horizontal="center" vertical="center" wrapText="1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1" fillId="0" borderId="25" xfId="0" applyNumberFormat="1" applyFont="1" applyBorder="1" applyAlignment="1">
      <alignment horizontal="center" vertical="center" shrinkToFit="1"/>
    </xf>
    <xf numFmtId="0" fontId="1" fillId="0" borderId="26" xfId="0" applyNumberFormat="1" applyFont="1" applyBorder="1" applyAlignment="1">
      <alignment horizontal="center" vertical="center" shrinkToFit="1"/>
    </xf>
    <xf numFmtId="0" fontId="1" fillId="0" borderId="21" xfId="0" applyNumberFormat="1" applyFont="1" applyBorder="1" applyAlignment="1">
      <alignment horizontal="center" vertical="center" shrinkToFit="1"/>
    </xf>
    <xf numFmtId="0" fontId="3" fillId="0" borderId="27" xfId="0" applyNumberFormat="1" applyFont="1" applyBorder="1" applyAlignment="1">
      <alignment horizontal="center" vertical="center" shrinkToFit="1"/>
    </xf>
    <xf numFmtId="0" fontId="3" fillId="0" borderId="28" xfId="0" applyNumberFormat="1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3" fillId="0" borderId="30" xfId="0" applyNumberFormat="1" applyFont="1" applyBorder="1" applyAlignment="1">
      <alignment horizontal="center" vertical="center" shrinkToFit="1"/>
    </xf>
    <xf numFmtId="10" fontId="3" fillId="0" borderId="15" xfId="0" applyNumberFormat="1" applyFont="1" applyBorder="1" applyAlignment="1">
      <alignment horizontal="center" vertical="center" shrinkToFit="1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 shrinkToFit="1"/>
    </xf>
    <xf numFmtId="176" fontId="3" fillId="0" borderId="30" xfId="0" applyNumberFormat="1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abSelected="1" view="pageBreakPreview" zoomScale="60" zoomScaleNormal="70" workbookViewId="0" topLeftCell="A1">
      <selection activeCell="A1" sqref="A1:Y1"/>
    </sheetView>
  </sheetViews>
  <sheetFormatPr defaultColWidth="8.8515625" defaultRowHeight="22.5" customHeight="1"/>
  <cols>
    <col min="1" max="1" width="4.7109375" style="3" customWidth="1"/>
    <col min="2" max="2" width="12.57421875" style="4" hidden="1" customWidth="1"/>
    <col min="3" max="3" width="22.140625" style="4" customWidth="1"/>
    <col min="4" max="4" width="9.8515625" style="3" customWidth="1"/>
    <col min="5" max="5" width="9.7109375" style="3" customWidth="1"/>
    <col min="6" max="6" width="8.421875" style="5" customWidth="1"/>
    <col min="7" max="7" width="9.57421875" style="3" customWidth="1"/>
    <col min="8" max="8" width="9.00390625" style="3" customWidth="1"/>
    <col min="9" max="9" width="8.57421875" style="3" customWidth="1"/>
    <col min="10" max="10" width="10.57421875" style="6" customWidth="1"/>
    <col min="11" max="11" width="10.140625" style="6" customWidth="1"/>
    <col min="12" max="12" width="9.00390625" style="5" customWidth="1"/>
    <col min="13" max="13" width="10.421875" style="6" customWidth="1"/>
    <col min="14" max="14" width="10.57421875" style="6" customWidth="1"/>
    <col min="15" max="15" width="8.7109375" style="5" customWidth="1"/>
    <col min="16" max="16" width="10.00390625" style="7" customWidth="1"/>
    <col min="17" max="17" width="10.57421875" style="7" customWidth="1"/>
    <col min="18" max="18" width="9.00390625" style="5" customWidth="1"/>
    <col min="19" max="19" width="10.28125" style="7" customWidth="1"/>
    <col min="20" max="20" width="10.7109375" style="7" customWidth="1"/>
    <col min="21" max="21" width="9.7109375" style="7" customWidth="1"/>
    <col min="22" max="22" width="9.8515625" style="3" customWidth="1"/>
    <col min="23" max="23" width="9.7109375" style="3" customWidth="1"/>
    <col min="24" max="24" width="11.140625" style="5" customWidth="1"/>
    <col min="25" max="25" width="10.8515625" style="5" customWidth="1"/>
    <col min="26" max="16384" width="8.8515625" style="8" customWidth="1"/>
  </cols>
  <sheetData>
    <row r="1" spans="1:26" ht="46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41"/>
      <c r="K1" s="41"/>
      <c r="L1" s="10"/>
      <c r="M1" s="41"/>
      <c r="N1" s="41"/>
      <c r="O1" s="10"/>
      <c r="P1" s="10"/>
      <c r="Q1" s="10"/>
      <c r="R1" s="10"/>
      <c r="S1" s="10"/>
      <c r="T1" s="10"/>
      <c r="U1" s="10"/>
      <c r="V1" s="10"/>
      <c r="W1" s="10"/>
      <c r="X1" s="10"/>
      <c r="Y1" s="66"/>
      <c r="Z1" s="67"/>
    </row>
    <row r="2" spans="1:26" ht="22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42"/>
      <c r="K2" s="42"/>
      <c r="L2" s="12"/>
      <c r="M2" s="42"/>
      <c r="N2" s="42"/>
      <c r="O2" s="12"/>
      <c r="P2" s="12"/>
      <c r="Q2" s="12"/>
      <c r="R2" s="12"/>
      <c r="S2" s="12"/>
      <c r="T2" s="12"/>
      <c r="U2" s="12"/>
      <c r="V2" s="12"/>
      <c r="W2" s="12"/>
      <c r="X2" s="12"/>
      <c r="Y2" s="68"/>
      <c r="Z2" s="67"/>
    </row>
    <row r="3" spans="1:25" ht="22.5" customHeight="1">
      <c r="A3" s="13" t="s">
        <v>2</v>
      </c>
      <c r="B3" s="14" t="s">
        <v>3</v>
      </c>
      <c r="C3" s="14" t="s">
        <v>4</v>
      </c>
      <c r="D3" s="15" t="s">
        <v>5</v>
      </c>
      <c r="E3" s="16"/>
      <c r="F3" s="17"/>
      <c r="G3" s="15" t="s">
        <v>6</v>
      </c>
      <c r="H3" s="16"/>
      <c r="I3" s="43"/>
      <c r="J3" s="44" t="s">
        <v>7</v>
      </c>
      <c r="K3" s="45"/>
      <c r="L3" s="17"/>
      <c r="M3" s="44" t="s">
        <v>8</v>
      </c>
      <c r="N3" s="45"/>
      <c r="O3" s="17"/>
      <c r="P3" s="46" t="s">
        <v>9</v>
      </c>
      <c r="Q3" s="59"/>
      <c r="R3" s="17"/>
      <c r="S3" s="46" t="s">
        <v>10</v>
      </c>
      <c r="T3" s="59"/>
      <c r="U3" s="60"/>
      <c r="V3" s="16" t="s">
        <v>11</v>
      </c>
      <c r="W3" s="16"/>
      <c r="X3" s="61" t="s">
        <v>12</v>
      </c>
      <c r="Y3" s="17"/>
    </row>
    <row r="4" spans="1:25" ht="22.5" customHeight="1">
      <c r="A4" s="18"/>
      <c r="B4" s="19"/>
      <c r="C4" s="19"/>
      <c r="D4" s="20" t="s">
        <v>13</v>
      </c>
      <c r="E4" s="20" t="s">
        <v>14</v>
      </c>
      <c r="F4" s="21" t="s">
        <v>15</v>
      </c>
      <c r="G4" s="20" t="s">
        <v>13</v>
      </c>
      <c r="H4" s="20" t="s">
        <v>14</v>
      </c>
      <c r="I4" s="20" t="s">
        <v>15</v>
      </c>
      <c r="J4" s="47" t="s">
        <v>13</v>
      </c>
      <c r="K4" s="47" t="s">
        <v>14</v>
      </c>
      <c r="L4" s="21" t="s">
        <v>15</v>
      </c>
      <c r="M4" s="47" t="s">
        <v>13</v>
      </c>
      <c r="N4" s="47" t="s">
        <v>14</v>
      </c>
      <c r="O4" s="21" t="s">
        <v>15</v>
      </c>
      <c r="P4" s="48" t="s">
        <v>13</v>
      </c>
      <c r="Q4" s="48" t="s">
        <v>14</v>
      </c>
      <c r="R4" s="21" t="s">
        <v>15</v>
      </c>
      <c r="S4" s="48" t="s">
        <v>13</v>
      </c>
      <c r="T4" s="48" t="s">
        <v>14</v>
      </c>
      <c r="U4" s="48" t="s">
        <v>15</v>
      </c>
      <c r="V4" s="20" t="s">
        <v>13</v>
      </c>
      <c r="W4" s="20" t="s">
        <v>14</v>
      </c>
      <c r="X4" s="21" t="s">
        <v>13</v>
      </c>
      <c r="Y4" s="21" t="s">
        <v>14</v>
      </c>
    </row>
    <row r="5" spans="1:25" ht="22.5" customHeight="1">
      <c r="A5" s="3">
        <v>1</v>
      </c>
      <c r="B5" s="4" t="s">
        <v>16</v>
      </c>
      <c r="C5" s="22" t="s">
        <v>17</v>
      </c>
      <c r="D5" s="23">
        <v>35784</v>
      </c>
      <c r="E5" s="23">
        <v>35923</v>
      </c>
      <c r="F5" s="24">
        <f aca="true" t="shared" si="0" ref="F5:F14">(D5-E5)/E5</f>
        <v>-0.0038693873006152048</v>
      </c>
      <c r="G5" s="22">
        <v>313435</v>
      </c>
      <c r="H5" s="22">
        <v>338433</v>
      </c>
      <c r="I5" s="24">
        <f aca="true" t="shared" si="1" ref="I5:I14">(G5-H5)/H5</f>
        <v>-0.07386395534714404</v>
      </c>
      <c r="J5" s="6">
        <v>39252.060293</v>
      </c>
      <c r="K5" s="6">
        <v>37356.84491</v>
      </c>
      <c r="L5" s="24">
        <f aca="true" t="shared" si="2" ref="L5:L14">(J5-K5)/K5</f>
        <v>0.050732747574532853</v>
      </c>
      <c r="M5" s="6">
        <v>36222.417251</v>
      </c>
      <c r="N5" s="6">
        <v>34948.8475</v>
      </c>
      <c r="O5" s="24">
        <f aca="true" t="shared" si="3" ref="O5:O14">(M5-N5)/N5</f>
        <v>0.03644096564271527</v>
      </c>
      <c r="P5" s="49">
        <f aca="true" t="shared" si="4" ref="P5:P10">J5-M5</f>
        <v>3029.6430420000033</v>
      </c>
      <c r="Q5" s="49">
        <f aca="true" t="shared" si="5" ref="Q5:Q10">K5-N5</f>
        <v>2407.9974099999963</v>
      </c>
      <c r="R5" s="24">
        <f aca="true" t="shared" si="6" ref="R5:R14">(P5-Q5)/Q5</f>
        <v>0.25815876272059946</v>
      </c>
      <c r="S5" s="6">
        <v>24091.287983000002</v>
      </c>
      <c r="T5" s="6">
        <v>23381.121943000002</v>
      </c>
      <c r="U5" s="24">
        <f aca="true" t="shared" si="7" ref="U5:U14">(S5-T5)/T5</f>
        <v>0.030373480012263244</v>
      </c>
      <c r="V5" s="62">
        <f aca="true" t="shared" si="8" ref="V5:V34">G5/D5</f>
        <v>8.759082271406214</v>
      </c>
      <c r="W5" s="62">
        <f aca="true" t="shared" si="9" ref="W5:W14">H5/E5</f>
        <v>9.42106728279932</v>
      </c>
      <c r="X5" s="24">
        <f aca="true" t="shared" si="10" ref="X5:X34">S5/J5</f>
        <v>0.6137585595041061</v>
      </c>
      <c r="Y5" s="24">
        <f aca="true" t="shared" si="11" ref="Y5:Y14">T5/K5</f>
        <v>0.6258858851524997</v>
      </c>
    </row>
    <row r="6" spans="1:25" ht="22.5" customHeight="1">
      <c r="A6" s="3">
        <v>2</v>
      </c>
      <c r="B6" s="4" t="s">
        <v>18</v>
      </c>
      <c r="C6" s="22" t="s">
        <v>19</v>
      </c>
      <c r="D6" s="23">
        <v>5412</v>
      </c>
      <c r="E6" s="23">
        <v>5611</v>
      </c>
      <c r="F6" s="24">
        <f t="shared" si="0"/>
        <v>-0.03546604883265015</v>
      </c>
      <c r="G6" s="22">
        <v>37930</v>
      </c>
      <c r="H6" s="22">
        <v>49908</v>
      </c>
      <c r="I6" s="24">
        <f t="shared" si="1"/>
        <v>-0.24000160294942693</v>
      </c>
      <c r="J6" s="6">
        <v>2356.7346239999997</v>
      </c>
      <c r="K6" s="6">
        <v>2253.163711</v>
      </c>
      <c r="L6" s="24">
        <f t="shared" si="2"/>
        <v>0.04596688314052097</v>
      </c>
      <c r="M6" s="6">
        <v>2261.09683</v>
      </c>
      <c r="N6" s="6">
        <v>2127.054485</v>
      </c>
      <c r="O6" s="24">
        <f t="shared" si="3"/>
        <v>0.06301782391813054</v>
      </c>
      <c r="P6" s="49">
        <f t="shared" si="4"/>
        <v>95.63779399999976</v>
      </c>
      <c r="Q6" s="49">
        <f t="shared" si="5"/>
        <v>126.10922600000004</v>
      </c>
      <c r="R6" s="24">
        <f t="shared" si="6"/>
        <v>-0.24162730171700736</v>
      </c>
      <c r="S6" s="6">
        <v>1195.672834</v>
      </c>
      <c r="T6" s="6">
        <v>1112.381377</v>
      </c>
      <c r="U6" s="24">
        <f t="shared" si="7"/>
        <v>0.07487670930326987</v>
      </c>
      <c r="V6" s="62">
        <f t="shared" si="8"/>
        <v>7.00849963045085</v>
      </c>
      <c r="W6" s="62">
        <f t="shared" si="9"/>
        <v>8.894671181607556</v>
      </c>
      <c r="X6" s="24">
        <f t="shared" si="10"/>
        <v>0.5073430083403401</v>
      </c>
      <c r="Y6" s="24">
        <f t="shared" si="11"/>
        <v>0.49369753807472</v>
      </c>
    </row>
    <row r="7" spans="1:25" ht="22.5" customHeight="1">
      <c r="A7" s="3">
        <v>3</v>
      </c>
      <c r="B7" s="4" t="s">
        <v>20</v>
      </c>
      <c r="C7" s="22" t="s">
        <v>21</v>
      </c>
      <c r="D7" s="23">
        <v>3549</v>
      </c>
      <c r="E7" s="23">
        <v>3779</v>
      </c>
      <c r="F7" s="24">
        <f t="shared" si="0"/>
        <v>-0.06086266207991532</v>
      </c>
      <c r="G7" s="22">
        <v>46187</v>
      </c>
      <c r="H7" s="22">
        <v>63859</v>
      </c>
      <c r="I7" s="24">
        <f t="shared" si="1"/>
        <v>-0.27673468109428584</v>
      </c>
      <c r="J7" s="6">
        <v>1955.515891</v>
      </c>
      <c r="K7" s="6">
        <v>1905.025956</v>
      </c>
      <c r="L7" s="24">
        <f t="shared" si="2"/>
        <v>0.026503541771165276</v>
      </c>
      <c r="M7" s="6">
        <v>1922.7303120000001</v>
      </c>
      <c r="N7" s="6">
        <v>1828.7337100000002</v>
      </c>
      <c r="O7" s="24">
        <f t="shared" si="3"/>
        <v>0.05139983010429656</v>
      </c>
      <c r="P7" s="49">
        <f t="shared" si="4"/>
        <v>32.78557899999987</v>
      </c>
      <c r="Q7" s="49">
        <f t="shared" si="5"/>
        <v>76.29224599999975</v>
      </c>
      <c r="R7" s="24">
        <f t="shared" si="6"/>
        <v>-0.5702632873070748</v>
      </c>
      <c r="S7" s="6">
        <v>1389.025183</v>
      </c>
      <c r="T7" s="6">
        <v>1403.229896</v>
      </c>
      <c r="U7" s="24">
        <f t="shared" si="7"/>
        <v>-0.010122869417542743</v>
      </c>
      <c r="V7" s="62">
        <f t="shared" si="8"/>
        <v>13.014088475626938</v>
      </c>
      <c r="W7" s="62">
        <f t="shared" si="9"/>
        <v>16.89838581635353</v>
      </c>
      <c r="X7" s="24">
        <f t="shared" si="10"/>
        <v>0.7103113758332532</v>
      </c>
      <c r="Y7" s="24">
        <f t="shared" si="11"/>
        <v>0.7365935837149298</v>
      </c>
    </row>
    <row r="8" spans="1:25" ht="22.5" customHeight="1">
      <c r="A8" s="3">
        <v>4</v>
      </c>
      <c r="B8" s="4" t="s">
        <v>22</v>
      </c>
      <c r="C8" s="22" t="s">
        <v>23</v>
      </c>
      <c r="D8" s="23">
        <v>15593</v>
      </c>
      <c r="E8" s="23">
        <v>15252</v>
      </c>
      <c r="F8" s="24">
        <f t="shared" si="0"/>
        <v>0.022357723577235773</v>
      </c>
      <c r="G8" s="22">
        <v>206511</v>
      </c>
      <c r="H8" s="22">
        <v>230353</v>
      </c>
      <c r="I8" s="24">
        <f t="shared" si="1"/>
        <v>-0.10350201647037373</v>
      </c>
      <c r="J8" s="6">
        <v>12871.61378</v>
      </c>
      <c r="K8" s="6">
        <v>11974.461581</v>
      </c>
      <c r="L8" s="24">
        <f t="shared" si="2"/>
        <v>0.0749221326513353</v>
      </c>
      <c r="M8" s="6">
        <v>12475.350284</v>
      </c>
      <c r="N8" s="6">
        <v>11590.293888</v>
      </c>
      <c r="O8" s="24">
        <f t="shared" si="3"/>
        <v>0.07636185972094653</v>
      </c>
      <c r="P8" s="49">
        <f t="shared" si="4"/>
        <v>396.2634959999996</v>
      </c>
      <c r="Q8" s="49">
        <f t="shared" si="5"/>
        <v>384.1676929999994</v>
      </c>
      <c r="R8" s="24">
        <f t="shared" si="6"/>
        <v>0.03148573714135868</v>
      </c>
      <c r="S8" s="6">
        <v>9616.740592</v>
      </c>
      <c r="T8" s="6">
        <v>8936.412619</v>
      </c>
      <c r="U8" s="24">
        <f t="shared" si="7"/>
        <v>0.0761298747053747</v>
      </c>
      <c r="V8" s="62">
        <f t="shared" si="8"/>
        <v>13.243827358430066</v>
      </c>
      <c r="W8" s="62">
        <f t="shared" si="9"/>
        <v>15.10313401521112</v>
      </c>
      <c r="X8" s="24">
        <f t="shared" si="10"/>
        <v>0.7471278082428605</v>
      </c>
      <c r="Y8" s="24">
        <f t="shared" si="11"/>
        <v>0.746289305665275</v>
      </c>
    </row>
    <row r="9" spans="1:25" ht="22.5" customHeight="1">
      <c r="A9" s="3">
        <v>5</v>
      </c>
      <c r="B9" s="4" t="s">
        <v>24</v>
      </c>
      <c r="C9" s="22" t="s">
        <v>25</v>
      </c>
      <c r="D9" s="23">
        <v>1345</v>
      </c>
      <c r="E9" s="23">
        <v>913</v>
      </c>
      <c r="F9" s="24">
        <f t="shared" si="0"/>
        <v>0.47316538882803943</v>
      </c>
      <c r="G9" s="22">
        <v>24936</v>
      </c>
      <c r="H9" s="22">
        <v>10137</v>
      </c>
      <c r="I9" s="24">
        <f t="shared" si="1"/>
        <v>1.4598993785143533</v>
      </c>
      <c r="J9" s="6">
        <v>374.732357</v>
      </c>
      <c r="K9" s="6">
        <v>198.184351</v>
      </c>
      <c r="L9" s="24">
        <f t="shared" si="2"/>
        <v>0.8908271773688125</v>
      </c>
      <c r="M9" s="6">
        <v>373.23413</v>
      </c>
      <c r="N9" s="6">
        <v>196.583324</v>
      </c>
      <c r="O9" s="24">
        <f t="shared" si="3"/>
        <v>0.8986052448680742</v>
      </c>
      <c r="P9" s="49">
        <f t="shared" si="4"/>
        <v>1.4982269999999858</v>
      </c>
      <c r="Q9" s="49">
        <f t="shared" si="5"/>
        <v>1.6010269999999878</v>
      </c>
      <c r="R9" s="24">
        <f t="shared" si="6"/>
        <v>-0.0642087859854973</v>
      </c>
      <c r="S9" s="6">
        <v>301.05169700000005</v>
      </c>
      <c r="T9" s="6">
        <v>160.091302</v>
      </c>
      <c r="U9" s="24">
        <f t="shared" si="7"/>
        <v>0.8805000224184574</v>
      </c>
      <c r="V9" s="62">
        <f t="shared" si="8"/>
        <v>18.539776951672863</v>
      </c>
      <c r="W9" s="62">
        <f t="shared" si="9"/>
        <v>11.102957283680174</v>
      </c>
      <c r="X9" s="24">
        <f t="shared" si="10"/>
        <v>0.8033779079290985</v>
      </c>
      <c r="Y9" s="24">
        <f t="shared" si="11"/>
        <v>0.8077898239301449</v>
      </c>
    </row>
    <row r="10" spans="1:25" ht="22.5" customHeight="1">
      <c r="A10" s="25">
        <v>6</v>
      </c>
      <c r="B10" s="26" t="s">
        <v>26</v>
      </c>
      <c r="C10" s="27" t="s">
        <v>27</v>
      </c>
      <c r="D10" s="28">
        <v>149</v>
      </c>
      <c r="E10" s="28">
        <v>157</v>
      </c>
      <c r="F10" s="29">
        <f t="shared" si="0"/>
        <v>-0.050955414012738856</v>
      </c>
      <c r="G10" s="27">
        <v>1658</v>
      </c>
      <c r="H10" s="27">
        <v>1963</v>
      </c>
      <c r="I10" s="29">
        <f t="shared" si="1"/>
        <v>-0.1553744268976057</v>
      </c>
      <c r="J10" s="50">
        <v>32.458436999999996</v>
      </c>
      <c r="K10" s="50">
        <v>33.771812</v>
      </c>
      <c r="L10" s="29">
        <f t="shared" si="2"/>
        <v>-0.03888968113407716</v>
      </c>
      <c r="M10" s="50">
        <v>31.24598</v>
      </c>
      <c r="N10" s="50">
        <v>32.404422</v>
      </c>
      <c r="O10" s="29">
        <f t="shared" si="3"/>
        <v>-0.035749503570839725</v>
      </c>
      <c r="P10" s="51">
        <f t="shared" si="4"/>
        <v>1.212456999999997</v>
      </c>
      <c r="Q10" s="51">
        <f t="shared" si="5"/>
        <v>1.3673900000000003</v>
      </c>
      <c r="R10" s="29">
        <f t="shared" si="6"/>
        <v>-0.11330564067310955</v>
      </c>
      <c r="S10" s="50">
        <v>20.710359</v>
      </c>
      <c r="T10" s="50">
        <v>21.407844</v>
      </c>
      <c r="U10" s="29">
        <f t="shared" si="7"/>
        <v>-0.03258081477051124</v>
      </c>
      <c r="V10" s="63">
        <f t="shared" si="8"/>
        <v>11.12751677852349</v>
      </c>
      <c r="W10" s="63">
        <f t="shared" si="9"/>
        <v>12.503184713375797</v>
      </c>
      <c r="X10" s="29">
        <f t="shared" si="10"/>
        <v>0.6380578029681467</v>
      </c>
      <c r="Y10" s="29">
        <f t="shared" si="11"/>
        <v>0.6338968131174011</v>
      </c>
    </row>
    <row r="11" spans="1:26" ht="22.5" customHeight="1">
      <c r="A11" s="30" t="s">
        <v>28</v>
      </c>
      <c r="B11" s="31"/>
      <c r="C11" s="32"/>
      <c r="D11" s="33">
        <f>SUM(D5:D10)</f>
        <v>61832</v>
      </c>
      <c r="E11" s="33">
        <f>SUM(E5:E10)</f>
        <v>61635</v>
      </c>
      <c r="F11" s="34">
        <f t="shared" si="0"/>
        <v>0.0031962359049241503</v>
      </c>
      <c r="G11" s="35">
        <f>SUM(G5:G10)</f>
        <v>630657</v>
      </c>
      <c r="H11" s="35">
        <f>SUM(H5:H10)</f>
        <v>694653</v>
      </c>
      <c r="I11" s="34">
        <f t="shared" si="1"/>
        <v>-0.09212657254773246</v>
      </c>
      <c r="J11" s="52">
        <f>SUM(J5:J10)</f>
        <v>56843.115382</v>
      </c>
      <c r="K11" s="52">
        <f>SUM(K5:K10)</f>
        <v>53721.452321</v>
      </c>
      <c r="L11" s="34">
        <f t="shared" si="2"/>
        <v>0.058108314763108744</v>
      </c>
      <c r="M11" s="52">
        <f>SUM(M5:M10)</f>
        <v>53286.074787</v>
      </c>
      <c r="N11" s="52">
        <f>SUM(N5:N10)</f>
        <v>50723.917329</v>
      </c>
      <c r="O11" s="34">
        <f t="shared" si="3"/>
        <v>0.05051182150190816</v>
      </c>
      <c r="P11" s="53">
        <f>SUM(P5:P10)</f>
        <v>3557.0405950000027</v>
      </c>
      <c r="Q11" s="53">
        <f>SUM(Q5:Q10)</f>
        <v>2997.5349919999953</v>
      </c>
      <c r="R11" s="34">
        <f t="shared" si="6"/>
        <v>0.186655236550449</v>
      </c>
      <c r="S11" s="52">
        <f>SUM(S5:S10)</f>
        <v>36614.488648000006</v>
      </c>
      <c r="T11" s="52">
        <f>SUM(T5:T10)</f>
        <v>35014.644981000005</v>
      </c>
      <c r="U11" s="34">
        <f t="shared" si="7"/>
        <v>0.04569070078728841</v>
      </c>
      <c r="V11" s="64">
        <f t="shared" si="8"/>
        <v>10.199524518048907</v>
      </c>
      <c r="W11" s="64">
        <f t="shared" si="9"/>
        <v>11.270430761742517</v>
      </c>
      <c r="X11" s="34">
        <f t="shared" si="10"/>
        <v>0.6441323351463313</v>
      </c>
      <c r="Y11" s="69">
        <f t="shared" si="11"/>
        <v>0.6517814293585766</v>
      </c>
      <c r="Z11" s="67"/>
    </row>
    <row r="12" spans="1:25" ht="22.5" customHeight="1">
      <c r="A12" s="36">
        <v>1</v>
      </c>
      <c r="B12" s="37" t="s">
        <v>29</v>
      </c>
      <c r="C12" s="38" t="s">
        <v>30</v>
      </c>
      <c r="D12" s="39">
        <v>9613</v>
      </c>
      <c r="E12" s="39">
        <v>9283</v>
      </c>
      <c r="F12" s="40">
        <f t="shared" si="0"/>
        <v>0.035548852741570616</v>
      </c>
      <c r="G12" s="38">
        <v>108497</v>
      </c>
      <c r="H12" s="38">
        <v>143670</v>
      </c>
      <c r="I12" s="40">
        <f t="shared" si="1"/>
        <v>-0.24481798566158558</v>
      </c>
      <c r="J12" s="54">
        <v>8266.566431000001</v>
      </c>
      <c r="K12" s="54">
        <v>9350.386767</v>
      </c>
      <c r="L12" s="40">
        <f t="shared" si="2"/>
        <v>-0.11591181873086671</v>
      </c>
      <c r="M12" s="54">
        <v>7800.112101000001</v>
      </c>
      <c r="N12" s="54">
        <v>8980.420469</v>
      </c>
      <c r="O12" s="40">
        <f t="shared" si="3"/>
        <v>-0.1314313034756413</v>
      </c>
      <c r="P12" s="55">
        <f aca="true" t="shared" si="12" ref="P12:P31">J12-M12</f>
        <v>466.4543300000005</v>
      </c>
      <c r="Q12" s="55">
        <f aca="true" t="shared" si="13" ref="Q12:Q31">K12-N12</f>
        <v>369.96629799999937</v>
      </c>
      <c r="R12" s="40">
        <f t="shared" si="6"/>
        <v>0.2608022204227945</v>
      </c>
      <c r="S12" s="54">
        <v>5656.240599000001</v>
      </c>
      <c r="T12" s="54">
        <v>6672.585566</v>
      </c>
      <c r="U12" s="40">
        <f t="shared" si="7"/>
        <v>-0.15231651313379338</v>
      </c>
      <c r="V12" s="65">
        <f t="shared" si="8"/>
        <v>11.2864870487881</v>
      </c>
      <c r="W12" s="65">
        <f t="shared" si="9"/>
        <v>15.476677798125605</v>
      </c>
      <c r="X12" s="40">
        <f t="shared" si="10"/>
        <v>0.6842309495982323</v>
      </c>
      <c r="Y12" s="40">
        <f t="shared" si="11"/>
        <v>0.7136159960301672</v>
      </c>
    </row>
    <row r="13" spans="1:25" ht="22.5" customHeight="1">
      <c r="A13" s="3">
        <v>2</v>
      </c>
      <c r="B13" s="4" t="s">
        <v>31</v>
      </c>
      <c r="C13" s="22" t="s">
        <v>32</v>
      </c>
      <c r="D13" s="23">
        <v>8404</v>
      </c>
      <c r="E13" s="23">
        <v>7820</v>
      </c>
      <c r="F13" s="24">
        <f t="shared" si="0"/>
        <v>0.07468030690537085</v>
      </c>
      <c r="G13" s="22">
        <v>79874</v>
      </c>
      <c r="H13" s="22">
        <v>85991</v>
      </c>
      <c r="I13" s="24">
        <f t="shared" si="1"/>
        <v>-0.071135351373981</v>
      </c>
      <c r="J13" s="6">
        <v>6412.277195000001</v>
      </c>
      <c r="K13" s="6">
        <v>6338.7445179999995</v>
      </c>
      <c r="L13" s="24">
        <f t="shared" si="2"/>
        <v>0.011600511235496535</v>
      </c>
      <c r="M13" s="6">
        <v>5881.141746</v>
      </c>
      <c r="N13" s="6">
        <v>5900.976235</v>
      </c>
      <c r="O13" s="24">
        <f t="shared" si="3"/>
        <v>-0.00336122163691443</v>
      </c>
      <c r="P13" s="49">
        <f t="shared" si="12"/>
        <v>531.1354490000003</v>
      </c>
      <c r="Q13" s="49">
        <f t="shared" si="13"/>
        <v>437.7682829999994</v>
      </c>
      <c r="R13" s="24">
        <f t="shared" si="6"/>
        <v>0.2132798780216817</v>
      </c>
      <c r="S13" s="6">
        <v>4331.756264</v>
      </c>
      <c r="T13" s="6">
        <v>4391.006590999999</v>
      </c>
      <c r="U13" s="24">
        <f t="shared" si="7"/>
        <v>-0.013493563667483858</v>
      </c>
      <c r="V13" s="62">
        <f t="shared" si="8"/>
        <v>9.504283674440742</v>
      </c>
      <c r="W13" s="62">
        <f t="shared" si="9"/>
        <v>10.996291560102302</v>
      </c>
      <c r="X13" s="24">
        <f t="shared" si="10"/>
        <v>0.6755410179986767</v>
      </c>
      <c r="Y13" s="24">
        <f t="shared" si="11"/>
        <v>0.6927249676226814</v>
      </c>
    </row>
    <row r="14" spans="1:25" ht="22.5" customHeight="1">
      <c r="A14" s="3">
        <v>3</v>
      </c>
      <c r="B14" s="4" t="s">
        <v>33</v>
      </c>
      <c r="C14" s="22" t="s">
        <v>34</v>
      </c>
      <c r="D14" s="23">
        <v>549</v>
      </c>
      <c r="E14" s="23">
        <v>567</v>
      </c>
      <c r="F14" s="24">
        <f t="shared" si="0"/>
        <v>-0.031746031746031744</v>
      </c>
      <c r="G14" s="22">
        <v>14154</v>
      </c>
      <c r="H14" s="22">
        <v>12506</v>
      </c>
      <c r="I14" s="24">
        <f t="shared" si="1"/>
        <v>0.13177674716136253</v>
      </c>
      <c r="J14" s="6">
        <v>170.173442</v>
      </c>
      <c r="K14" s="6">
        <v>167.519217</v>
      </c>
      <c r="L14" s="24">
        <f t="shared" si="2"/>
        <v>0.01584430161227411</v>
      </c>
      <c r="M14" s="6">
        <v>170.106948</v>
      </c>
      <c r="N14" s="6">
        <v>167.493067</v>
      </c>
      <c r="O14" s="24">
        <f t="shared" si="3"/>
        <v>0.015605905646231866</v>
      </c>
      <c r="P14" s="49">
        <f t="shared" si="12"/>
        <v>0.06649400000000583</v>
      </c>
      <c r="Q14" s="49">
        <f t="shared" si="13"/>
        <v>0.026150000000001228</v>
      </c>
      <c r="R14" s="24">
        <f t="shared" si="6"/>
        <v>1.5427915869981914</v>
      </c>
      <c r="S14" s="6">
        <v>120.188134</v>
      </c>
      <c r="T14" s="6">
        <v>118.015326</v>
      </c>
      <c r="U14" s="24">
        <f t="shared" si="7"/>
        <v>0.018411235842368503</v>
      </c>
      <c r="V14" s="62">
        <f t="shared" si="8"/>
        <v>25.781420765027324</v>
      </c>
      <c r="W14" s="62">
        <f t="shared" si="9"/>
        <v>22.056437389770725</v>
      </c>
      <c r="X14" s="24">
        <f t="shared" si="10"/>
        <v>0.7062684552152386</v>
      </c>
      <c r="Y14" s="24">
        <f t="shared" si="11"/>
        <v>0.7044882856633696</v>
      </c>
    </row>
    <row r="15" spans="1:25" ht="22.5" customHeight="1">
      <c r="A15" s="3">
        <v>4</v>
      </c>
      <c r="B15" s="4" t="s">
        <v>35</v>
      </c>
      <c r="C15" s="22" t="s">
        <v>36</v>
      </c>
      <c r="D15" s="23">
        <v>236</v>
      </c>
      <c r="E15" s="23">
        <v>0</v>
      </c>
      <c r="F15" s="24" t="s">
        <v>37</v>
      </c>
      <c r="G15" s="22">
        <v>1719</v>
      </c>
      <c r="H15" s="22">
        <v>0</v>
      </c>
      <c r="I15" s="24" t="s">
        <v>37</v>
      </c>
      <c r="J15" s="6">
        <v>70.127505</v>
      </c>
      <c r="K15" s="56">
        <v>0</v>
      </c>
      <c r="L15" s="24" t="s">
        <v>37</v>
      </c>
      <c r="M15" s="6">
        <v>69.275452</v>
      </c>
      <c r="N15" s="6">
        <v>0</v>
      </c>
      <c r="O15" s="24" t="s">
        <v>37</v>
      </c>
      <c r="P15" s="49">
        <f t="shared" si="12"/>
        <v>0.852052999999998</v>
      </c>
      <c r="Q15" s="49">
        <f t="shared" si="13"/>
        <v>0</v>
      </c>
      <c r="R15" s="24" t="s">
        <v>37</v>
      </c>
      <c r="S15" s="6">
        <v>47.877759000000005</v>
      </c>
      <c r="T15" s="6">
        <v>0</v>
      </c>
      <c r="U15" s="24" t="s">
        <v>37</v>
      </c>
      <c r="V15" s="62">
        <f t="shared" si="8"/>
        <v>7.283898305084746</v>
      </c>
      <c r="W15" s="62" t="s">
        <v>37</v>
      </c>
      <c r="X15" s="24">
        <f t="shared" si="10"/>
        <v>0.6827244032138318</v>
      </c>
      <c r="Y15" s="24" t="s">
        <v>37</v>
      </c>
    </row>
    <row r="16" spans="1:25" ht="22.5" customHeight="1">
      <c r="A16" s="3">
        <v>5</v>
      </c>
      <c r="B16" s="4" t="s">
        <v>38</v>
      </c>
      <c r="C16" s="22" t="s">
        <v>39</v>
      </c>
      <c r="D16" s="23">
        <v>444</v>
      </c>
      <c r="E16" s="23">
        <v>480</v>
      </c>
      <c r="F16" s="24">
        <f aca="true" t="shared" si="14" ref="F16:F34">(D16-E16)/E16</f>
        <v>-0.075</v>
      </c>
      <c r="G16" s="22">
        <v>5846</v>
      </c>
      <c r="H16" s="22">
        <v>6674</v>
      </c>
      <c r="I16" s="24">
        <f aca="true" t="shared" si="15" ref="I16:I34">(G16-H16)/H16</f>
        <v>-0.12406353011687145</v>
      </c>
      <c r="J16" s="6">
        <v>147.58242099999998</v>
      </c>
      <c r="K16" s="6">
        <v>166.368569</v>
      </c>
      <c r="L16" s="24">
        <f aca="true" t="shared" si="16" ref="L16:L34">(J16-K16)/K16</f>
        <v>-0.11291885307975466</v>
      </c>
      <c r="M16" s="6">
        <v>147.316521</v>
      </c>
      <c r="N16" s="6">
        <v>166.368569</v>
      </c>
      <c r="O16" s="24">
        <f aca="true" t="shared" si="17" ref="O16:O34">(M16-N16)/N16</f>
        <v>-0.11451711170275206</v>
      </c>
      <c r="P16" s="49">
        <f t="shared" si="12"/>
        <v>0.2658999999999878</v>
      </c>
      <c r="Q16" s="49">
        <f t="shared" si="13"/>
        <v>0</v>
      </c>
      <c r="R16" s="24" t="s">
        <v>37</v>
      </c>
      <c r="S16" s="6">
        <v>102.096915</v>
      </c>
      <c r="T16" s="6">
        <v>116.67296499999999</v>
      </c>
      <c r="U16" s="24">
        <f aca="true" t="shared" si="18" ref="U16:U34">(S16-T16)/T16</f>
        <v>-0.12493082694864227</v>
      </c>
      <c r="V16" s="62">
        <f t="shared" si="8"/>
        <v>13.166666666666666</v>
      </c>
      <c r="W16" s="62">
        <f aca="true" t="shared" si="19" ref="W16:W34">H16/E16</f>
        <v>13.904166666666667</v>
      </c>
      <c r="X16" s="24">
        <f t="shared" si="10"/>
        <v>0.6917959084029391</v>
      </c>
      <c r="Y16" s="24">
        <f aca="true" t="shared" si="20" ref="Y16:Y34">T16/K16</f>
        <v>0.7012921112520959</v>
      </c>
    </row>
    <row r="17" spans="1:25" ht="22.5" customHeight="1">
      <c r="A17" s="3">
        <v>6</v>
      </c>
      <c r="B17" s="4" t="s">
        <v>40</v>
      </c>
      <c r="C17" s="22" t="s">
        <v>41</v>
      </c>
      <c r="D17" s="23">
        <v>984</v>
      </c>
      <c r="E17" s="23">
        <v>2084</v>
      </c>
      <c r="F17" s="24">
        <f t="shared" si="14"/>
        <v>-0.527831094049904</v>
      </c>
      <c r="G17" s="22">
        <v>7896</v>
      </c>
      <c r="H17" s="22">
        <v>15113</v>
      </c>
      <c r="I17" s="24">
        <f t="shared" si="15"/>
        <v>-0.4775358962482631</v>
      </c>
      <c r="J17" s="6">
        <v>336.754718</v>
      </c>
      <c r="K17" s="6">
        <v>788.804671</v>
      </c>
      <c r="L17" s="24">
        <f t="shared" si="16"/>
        <v>-0.5730822466186942</v>
      </c>
      <c r="M17" s="6">
        <v>336.608318</v>
      </c>
      <c r="N17" s="6">
        <v>788.489671</v>
      </c>
      <c r="O17" s="24">
        <f t="shared" si="17"/>
        <v>-0.5730973652792467</v>
      </c>
      <c r="P17" s="49">
        <f t="shared" si="12"/>
        <v>0.14640000000002829</v>
      </c>
      <c r="Q17" s="49">
        <f t="shared" si="13"/>
        <v>0.3149999999999409</v>
      </c>
      <c r="R17" s="24">
        <f aca="true" t="shared" si="21" ref="R17:R34">(P17-Q17)/Q17</f>
        <v>-0.5352380952379182</v>
      </c>
      <c r="S17" s="6">
        <v>234.01314900000003</v>
      </c>
      <c r="T17" s="6">
        <v>592.097543</v>
      </c>
      <c r="U17" s="24">
        <f t="shared" si="18"/>
        <v>-0.6047726396324532</v>
      </c>
      <c r="V17" s="62">
        <f t="shared" si="8"/>
        <v>8.024390243902438</v>
      </c>
      <c r="W17" s="62">
        <f t="shared" si="19"/>
        <v>7.251919385796545</v>
      </c>
      <c r="X17" s="24">
        <f t="shared" si="10"/>
        <v>0.6949068164206091</v>
      </c>
      <c r="Y17" s="24">
        <f t="shared" si="20"/>
        <v>0.7506263144326639</v>
      </c>
    </row>
    <row r="18" spans="1:25" ht="22.5" customHeight="1">
      <c r="A18" s="3">
        <v>7</v>
      </c>
      <c r="B18" s="4" t="s">
        <v>42</v>
      </c>
      <c r="C18" s="22" t="s">
        <v>43</v>
      </c>
      <c r="D18" s="23">
        <v>256</v>
      </c>
      <c r="E18" s="23">
        <v>371</v>
      </c>
      <c r="F18" s="24">
        <f t="shared" si="14"/>
        <v>-0.30997304582210244</v>
      </c>
      <c r="G18" s="22">
        <v>1301</v>
      </c>
      <c r="H18" s="22">
        <v>1931</v>
      </c>
      <c r="I18" s="24">
        <f t="shared" si="15"/>
        <v>-0.3262558259968928</v>
      </c>
      <c r="J18" s="6">
        <v>97.000681</v>
      </c>
      <c r="K18" s="6">
        <v>137.154258</v>
      </c>
      <c r="L18" s="24">
        <f t="shared" si="16"/>
        <v>-0.2927621612739139</v>
      </c>
      <c r="M18" s="6">
        <v>96.802391</v>
      </c>
      <c r="N18" s="6">
        <v>136.263898</v>
      </c>
      <c r="O18" s="24">
        <f t="shared" si="17"/>
        <v>-0.2895961995744464</v>
      </c>
      <c r="P18" s="49">
        <f t="shared" si="12"/>
        <v>0.19829000000000008</v>
      </c>
      <c r="Q18" s="49">
        <f t="shared" si="13"/>
        <v>0.8903599999999869</v>
      </c>
      <c r="R18" s="24">
        <f t="shared" si="21"/>
        <v>-0.7772923311918741</v>
      </c>
      <c r="S18" s="6">
        <v>67.089361</v>
      </c>
      <c r="T18" s="6">
        <v>94.713601</v>
      </c>
      <c r="U18" s="24">
        <f t="shared" si="18"/>
        <v>-0.29166075102561034</v>
      </c>
      <c r="V18" s="62">
        <f t="shared" si="8"/>
        <v>5.08203125</v>
      </c>
      <c r="W18" s="62">
        <f t="shared" si="19"/>
        <v>5.204851752021563</v>
      </c>
      <c r="X18" s="24">
        <f t="shared" si="10"/>
        <v>0.69163804118035</v>
      </c>
      <c r="Y18" s="24">
        <f t="shared" si="20"/>
        <v>0.6905625999595287</v>
      </c>
    </row>
    <row r="19" spans="1:25" ht="22.5" customHeight="1">
      <c r="A19" s="3">
        <v>8</v>
      </c>
      <c r="B19" s="4" t="s">
        <v>44</v>
      </c>
      <c r="C19" s="22" t="s">
        <v>45</v>
      </c>
      <c r="D19" s="23">
        <v>1332</v>
      </c>
      <c r="E19" s="23">
        <v>1831</v>
      </c>
      <c r="F19" s="24">
        <f t="shared" si="14"/>
        <v>-0.2725286728563626</v>
      </c>
      <c r="G19" s="22">
        <v>9272</v>
      </c>
      <c r="H19" s="22">
        <v>14252</v>
      </c>
      <c r="I19" s="24">
        <f t="shared" si="15"/>
        <v>-0.34942464215548696</v>
      </c>
      <c r="J19" s="6">
        <v>438.996778</v>
      </c>
      <c r="K19" s="6">
        <v>592.24317</v>
      </c>
      <c r="L19" s="24">
        <f t="shared" si="16"/>
        <v>-0.25875586205578355</v>
      </c>
      <c r="M19" s="6">
        <v>437.50446900000003</v>
      </c>
      <c r="N19" s="6">
        <v>591.149224</v>
      </c>
      <c r="O19" s="24">
        <f t="shared" si="17"/>
        <v>-0.25990857936066575</v>
      </c>
      <c r="P19" s="49">
        <f t="shared" si="12"/>
        <v>1.4923089999999775</v>
      </c>
      <c r="Q19" s="49">
        <f t="shared" si="13"/>
        <v>1.09394599999996</v>
      </c>
      <c r="R19" s="24">
        <f t="shared" si="21"/>
        <v>0.3641523439000025</v>
      </c>
      <c r="S19" s="6">
        <v>286.447498</v>
      </c>
      <c r="T19" s="6">
        <v>393.783191</v>
      </c>
      <c r="U19" s="24">
        <f t="shared" si="18"/>
        <v>-0.27257560874405123</v>
      </c>
      <c r="V19" s="62">
        <f t="shared" si="8"/>
        <v>6.960960960960961</v>
      </c>
      <c r="W19" s="62">
        <f t="shared" si="19"/>
        <v>7.7837247405789185</v>
      </c>
      <c r="X19" s="24">
        <f t="shared" si="10"/>
        <v>0.6525047844428599</v>
      </c>
      <c r="Y19" s="24">
        <f t="shared" si="20"/>
        <v>0.6649011942172335</v>
      </c>
    </row>
    <row r="20" spans="1:25" ht="22.5" customHeight="1">
      <c r="A20" s="3">
        <v>9</v>
      </c>
      <c r="B20" s="4" t="s">
        <v>46</v>
      </c>
      <c r="C20" s="22" t="s">
        <v>47</v>
      </c>
      <c r="D20" s="23">
        <v>713</v>
      </c>
      <c r="E20" s="23">
        <v>925</v>
      </c>
      <c r="F20" s="24">
        <f t="shared" si="14"/>
        <v>-0.22918918918918918</v>
      </c>
      <c r="G20" s="22">
        <v>4686</v>
      </c>
      <c r="H20" s="22">
        <v>6374</v>
      </c>
      <c r="I20" s="24">
        <f t="shared" si="15"/>
        <v>-0.2648258550360841</v>
      </c>
      <c r="J20" s="6">
        <v>171.85333</v>
      </c>
      <c r="K20" s="6">
        <v>236.87781600000002</v>
      </c>
      <c r="L20" s="24">
        <f t="shared" si="16"/>
        <v>-0.27450644006275376</v>
      </c>
      <c r="M20" s="6">
        <v>171.85123000000002</v>
      </c>
      <c r="N20" s="6">
        <v>236.861816</v>
      </c>
      <c r="O20" s="24">
        <f t="shared" si="17"/>
        <v>-0.2744662989495951</v>
      </c>
      <c r="P20" s="49">
        <f t="shared" si="12"/>
        <v>0.0020999999999844476</v>
      </c>
      <c r="Q20" s="49">
        <f t="shared" si="13"/>
        <v>0.016000000000019554</v>
      </c>
      <c r="R20" s="24">
        <f t="shared" si="21"/>
        <v>-0.8687500000011324</v>
      </c>
      <c r="S20" s="6">
        <v>115.52571200000001</v>
      </c>
      <c r="T20" s="6">
        <v>164.395492</v>
      </c>
      <c r="U20" s="24">
        <f t="shared" si="18"/>
        <v>-0.29726958693003563</v>
      </c>
      <c r="V20" s="62">
        <f t="shared" si="8"/>
        <v>6.572230014025245</v>
      </c>
      <c r="W20" s="62">
        <f t="shared" si="19"/>
        <v>6.890810810810811</v>
      </c>
      <c r="X20" s="24">
        <f t="shared" si="10"/>
        <v>0.6722343523980595</v>
      </c>
      <c r="Y20" s="24">
        <f t="shared" si="20"/>
        <v>0.6940096577047129</v>
      </c>
    </row>
    <row r="21" spans="1:25" ht="22.5" customHeight="1">
      <c r="A21" s="3">
        <v>10</v>
      </c>
      <c r="B21" s="4" t="s">
        <v>48</v>
      </c>
      <c r="C21" s="22" t="s">
        <v>49</v>
      </c>
      <c r="D21" s="23">
        <v>324</v>
      </c>
      <c r="E21" s="23">
        <v>542</v>
      </c>
      <c r="F21" s="24">
        <f t="shared" si="14"/>
        <v>-0.4022140221402214</v>
      </c>
      <c r="G21" s="22">
        <v>4187</v>
      </c>
      <c r="H21" s="22">
        <v>6899</v>
      </c>
      <c r="I21" s="24">
        <f t="shared" si="15"/>
        <v>-0.3931004493404841</v>
      </c>
      <c r="J21" s="6">
        <v>118.18923000000001</v>
      </c>
      <c r="K21" s="6">
        <v>138.617931</v>
      </c>
      <c r="L21" s="24">
        <f t="shared" si="16"/>
        <v>-0.14737415897514725</v>
      </c>
      <c r="M21" s="6">
        <v>115.90928999999998</v>
      </c>
      <c r="N21" s="6">
        <v>137.798677</v>
      </c>
      <c r="O21" s="24">
        <f t="shared" si="17"/>
        <v>-0.15885048736716112</v>
      </c>
      <c r="P21" s="49">
        <f t="shared" si="12"/>
        <v>2.2799400000000247</v>
      </c>
      <c r="Q21" s="49">
        <f t="shared" si="13"/>
        <v>0.8192540000000008</v>
      </c>
      <c r="R21" s="24">
        <f t="shared" si="21"/>
        <v>1.7829464366362844</v>
      </c>
      <c r="S21" s="6">
        <v>85.19752</v>
      </c>
      <c r="T21" s="6">
        <v>95.939247</v>
      </c>
      <c r="U21" s="24">
        <f t="shared" si="18"/>
        <v>-0.111963845202996</v>
      </c>
      <c r="V21" s="62">
        <f t="shared" si="8"/>
        <v>12.92283950617284</v>
      </c>
      <c r="W21" s="62">
        <f t="shared" si="19"/>
        <v>12.728782287822877</v>
      </c>
      <c r="X21" s="24">
        <f t="shared" si="10"/>
        <v>0.7208568834909914</v>
      </c>
      <c r="Y21" s="24">
        <f t="shared" si="20"/>
        <v>0.6921128190839899</v>
      </c>
    </row>
    <row r="22" spans="1:25" ht="22.5" customHeight="1">
      <c r="A22" s="3">
        <v>11</v>
      </c>
      <c r="B22" s="4" t="s">
        <v>50</v>
      </c>
      <c r="C22" s="22" t="s">
        <v>51</v>
      </c>
      <c r="D22" s="23">
        <v>1260</v>
      </c>
      <c r="E22" s="23">
        <v>1431</v>
      </c>
      <c r="F22" s="24">
        <f t="shared" si="14"/>
        <v>-0.11949685534591195</v>
      </c>
      <c r="G22" s="22">
        <v>9561</v>
      </c>
      <c r="H22" s="22">
        <v>11775</v>
      </c>
      <c r="I22" s="24">
        <f t="shared" si="15"/>
        <v>-0.18802547770700637</v>
      </c>
      <c r="J22" s="6">
        <v>382.89045</v>
      </c>
      <c r="K22" s="6">
        <v>456.611454</v>
      </c>
      <c r="L22" s="24">
        <f t="shared" si="16"/>
        <v>-0.16145237565591158</v>
      </c>
      <c r="M22" s="6">
        <v>375.96393</v>
      </c>
      <c r="N22" s="6">
        <v>445.496166</v>
      </c>
      <c r="O22" s="24">
        <f t="shared" si="17"/>
        <v>-0.1560781917032256</v>
      </c>
      <c r="P22" s="49">
        <f t="shared" si="12"/>
        <v>6.926519999999982</v>
      </c>
      <c r="Q22" s="49">
        <f t="shared" si="13"/>
        <v>11.115287999999964</v>
      </c>
      <c r="R22" s="24">
        <f t="shared" si="21"/>
        <v>-0.3768474555045263</v>
      </c>
      <c r="S22" s="6">
        <v>250.471106</v>
      </c>
      <c r="T22" s="6">
        <v>307.988552</v>
      </c>
      <c r="U22" s="24">
        <f t="shared" si="18"/>
        <v>-0.18675189589514363</v>
      </c>
      <c r="V22" s="62">
        <f t="shared" si="8"/>
        <v>7.588095238095238</v>
      </c>
      <c r="W22" s="62">
        <f t="shared" si="19"/>
        <v>8.228511530398324</v>
      </c>
      <c r="X22" s="24">
        <f t="shared" si="10"/>
        <v>0.654158666010082</v>
      </c>
      <c r="Y22" s="24">
        <f t="shared" si="20"/>
        <v>0.6745090367356401</v>
      </c>
    </row>
    <row r="23" spans="1:25" ht="22.5" customHeight="1">
      <c r="A23" s="3">
        <v>12</v>
      </c>
      <c r="B23" s="4" t="s">
        <v>52</v>
      </c>
      <c r="C23" s="22" t="s">
        <v>53</v>
      </c>
      <c r="D23" s="23">
        <v>960</v>
      </c>
      <c r="E23" s="23">
        <v>1120</v>
      </c>
      <c r="F23" s="24">
        <f t="shared" si="14"/>
        <v>-0.14285714285714285</v>
      </c>
      <c r="G23" s="22">
        <v>3269</v>
      </c>
      <c r="H23" s="22">
        <v>3821</v>
      </c>
      <c r="I23" s="24">
        <f t="shared" si="15"/>
        <v>-0.14446479979063073</v>
      </c>
      <c r="J23" s="6">
        <v>518.782342</v>
      </c>
      <c r="K23" s="6">
        <v>481.270162</v>
      </c>
      <c r="L23" s="24">
        <f t="shared" si="16"/>
        <v>0.0779441215389537</v>
      </c>
      <c r="M23" s="6">
        <v>471.52609299999995</v>
      </c>
      <c r="N23" s="6">
        <v>451.300163</v>
      </c>
      <c r="O23" s="24">
        <f t="shared" si="17"/>
        <v>0.04481702347623559</v>
      </c>
      <c r="P23" s="49">
        <f t="shared" si="12"/>
        <v>47.256249000000025</v>
      </c>
      <c r="Q23" s="49">
        <f t="shared" si="13"/>
        <v>29.96999900000003</v>
      </c>
      <c r="R23" s="24">
        <f t="shared" si="21"/>
        <v>0.5767851376972011</v>
      </c>
      <c r="S23" s="6">
        <v>314.115627</v>
      </c>
      <c r="T23" s="6">
        <v>302.44138599999997</v>
      </c>
      <c r="U23" s="24">
        <f t="shared" si="18"/>
        <v>0.03860001157381303</v>
      </c>
      <c r="V23" s="62">
        <f t="shared" si="8"/>
        <v>3.4052083333333334</v>
      </c>
      <c r="W23" s="62">
        <f t="shared" si="19"/>
        <v>3.411607142857143</v>
      </c>
      <c r="X23" s="24">
        <f t="shared" si="10"/>
        <v>0.605486350574361</v>
      </c>
      <c r="Y23" s="24">
        <f t="shared" si="20"/>
        <v>0.6284233054115662</v>
      </c>
    </row>
    <row r="24" spans="1:25" ht="22.5" customHeight="1">
      <c r="A24" s="3">
        <v>13</v>
      </c>
      <c r="B24" s="4" t="s">
        <v>54</v>
      </c>
      <c r="C24" s="22" t="s">
        <v>55</v>
      </c>
      <c r="D24" s="23">
        <v>1441</v>
      </c>
      <c r="E24" s="23">
        <v>1323</v>
      </c>
      <c r="F24" s="24">
        <f t="shared" si="14"/>
        <v>0.08919123204837491</v>
      </c>
      <c r="G24" s="22">
        <v>11060</v>
      </c>
      <c r="H24" s="22">
        <v>10228</v>
      </c>
      <c r="I24" s="24">
        <f t="shared" si="15"/>
        <v>0.08134532655455612</v>
      </c>
      <c r="J24" s="6">
        <v>275.71380899999997</v>
      </c>
      <c r="K24" s="6">
        <v>253.635459</v>
      </c>
      <c r="L24" s="24">
        <f t="shared" si="16"/>
        <v>0.08704756853417712</v>
      </c>
      <c r="M24" s="6">
        <v>274.859475</v>
      </c>
      <c r="N24" s="6">
        <v>253.15400499999998</v>
      </c>
      <c r="O24" s="24">
        <f t="shared" si="17"/>
        <v>0.08574018017214459</v>
      </c>
      <c r="P24" s="49">
        <f t="shared" si="12"/>
        <v>0.8543339999999944</v>
      </c>
      <c r="Q24" s="49">
        <f t="shared" si="13"/>
        <v>0.4814540000000136</v>
      </c>
      <c r="R24" s="24">
        <f t="shared" si="21"/>
        <v>0.7744872822740495</v>
      </c>
      <c r="S24" s="6">
        <v>165.32829099999998</v>
      </c>
      <c r="T24" s="6">
        <v>154.676719</v>
      </c>
      <c r="U24" s="24">
        <f t="shared" si="18"/>
        <v>0.06886344673499305</v>
      </c>
      <c r="V24" s="62">
        <f t="shared" si="8"/>
        <v>7.675225537820958</v>
      </c>
      <c r="W24" s="62">
        <f t="shared" si="19"/>
        <v>7.730914588057445</v>
      </c>
      <c r="X24" s="24">
        <f t="shared" si="10"/>
        <v>0.5996373253832926</v>
      </c>
      <c r="Y24" s="24">
        <f t="shared" si="20"/>
        <v>0.6098387016146666</v>
      </c>
    </row>
    <row r="25" spans="1:25" ht="22.5" customHeight="1">
      <c r="A25" s="3">
        <v>14</v>
      </c>
      <c r="B25" s="4" t="s">
        <v>56</v>
      </c>
      <c r="C25" s="22" t="s">
        <v>57</v>
      </c>
      <c r="D25" s="23">
        <v>3422</v>
      </c>
      <c r="E25" s="23">
        <v>3945</v>
      </c>
      <c r="F25" s="24">
        <f t="shared" si="14"/>
        <v>-0.13257287705956908</v>
      </c>
      <c r="G25" s="22">
        <v>100575</v>
      </c>
      <c r="H25" s="22">
        <v>108858</v>
      </c>
      <c r="I25" s="24">
        <f t="shared" si="15"/>
        <v>-0.07608995204762167</v>
      </c>
      <c r="J25" s="6">
        <v>1129.4277539999998</v>
      </c>
      <c r="K25" s="6">
        <v>1283.855095</v>
      </c>
      <c r="L25" s="24">
        <f t="shared" si="16"/>
        <v>-0.12028408938159807</v>
      </c>
      <c r="M25" s="6">
        <v>1124.450674</v>
      </c>
      <c r="N25" s="6">
        <v>1277.108059</v>
      </c>
      <c r="O25" s="24">
        <f t="shared" si="17"/>
        <v>-0.1195336478571231</v>
      </c>
      <c r="P25" s="49">
        <f t="shared" si="12"/>
        <v>4.977079999999887</v>
      </c>
      <c r="Q25" s="49">
        <f t="shared" si="13"/>
        <v>6.74703599999998</v>
      </c>
      <c r="R25" s="24">
        <f t="shared" si="21"/>
        <v>-0.26233089611499005</v>
      </c>
      <c r="S25" s="6">
        <v>922.2325529999999</v>
      </c>
      <c r="T25" s="6">
        <v>1085.148956</v>
      </c>
      <c r="U25" s="24">
        <f t="shared" si="18"/>
        <v>-0.15013275559931522</v>
      </c>
      <c r="V25" s="62">
        <f t="shared" si="8"/>
        <v>29.390707188778492</v>
      </c>
      <c r="W25" s="62">
        <f t="shared" si="19"/>
        <v>27.593916349809884</v>
      </c>
      <c r="X25" s="24">
        <f t="shared" si="10"/>
        <v>0.8165485129383495</v>
      </c>
      <c r="Y25" s="24">
        <f t="shared" si="20"/>
        <v>0.845226973220058</v>
      </c>
    </row>
    <row r="26" spans="1:25" ht="22.5" customHeight="1">
      <c r="A26" s="3">
        <v>15</v>
      </c>
      <c r="B26" s="4" t="s">
        <v>58</v>
      </c>
      <c r="C26" s="22" t="s">
        <v>59</v>
      </c>
      <c r="D26" s="23">
        <v>2130</v>
      </c>
      <c r="E26" s="23">
        <v>2221</v>
      </c>
      <c r="F26" s="24">
        <f t="shared" si="14"/>
        <v>-0.04097253489419181</v>
      </c>
      <c r="G26" s="22">
        <v>33336</v>
      </c>
      <c r="H26" s="22">
        <v>36751</v>
      </c>
      <c r="I26" s="24">
        <f t="shared" si="15"/>
        <v>-0.09292264156077386</v>
      </c>
      <c r="J26" s="6">
        <v>693.9557990000001</v>
      </c>
      <c r="K26" s="6">
        <v>704.569821</v>
      </c>
      <c r="L26" s="24">
        <f t="shared" si="16"/>
        <v>-0.015064542482014677</v>
      </c>
      <c r="M26" s="6">
        <v>693.029449</v>
      </c>
      <c r="N26" s="6">
        <v>695.447321</v>
      </c>
      <c r="O26" s="24">
        <f t="shared" si="17"/>
        <v>-0.003476714809287458</v>
      </c>
      <c r="P26" s="49">
        <f t="shared" si="12"/>
        <v>0.9263500000000704</v>
      </c>
      <c r="Q26" s="49">
        <f t="shared" si="13"/>
        <v>9.12250000000006</v>
      </c>
      <c r="R26" s="24">
        <f t="shared" si="21"/>
        <v>-0.8984543710605575</v>
      </c>
      <c r="S26" s="6">
        <v>513.398053</v>
      </c>
      <c r="T26" s="6">
        <v>508.60054299999996</v>
      </c>
      <c r="U26" s="24">
        <f t="shared" si="18"/>
        <v>0.009432766177758574</v>
      </c>
      <c r="V26" s="62">
        <f t="shared" si="8"/>
        <v>15.650704225352113</v>
      </c>
      <c r="W26" s="62">
        <f t="shared" si="19"/>
        <v>16.54705087798289</v>
      </c>
      <c r="X26" s="24">
        <f t="shared" si="10"/>
        <v>0.739813765862053</v>
      </c>
      <c r="Y26" s="24">
        <f t="shared" si="20"/>
        <v>0.7218596764166542</v>
      </c>
    </row>
    <row r="27" spans="1:25" ht="22.5" customHeight="1">
      <c r="A27" s="3">
        <v>16</v>
      </c>
      <c r="B27" s="4" t="s">
        <v>60</v>
      </c>
      <c r="C27" s="22" t="s">
        <v>61</v>
      </c>
      <c r="D27" s="23">
        <v>1793</v>
      </c>
      <c r="E27" s="23">
        <v>2200</v>
      </c>
      <c r="F27" s="24">
        <f t="shared" si="14"/>
        <v>-0.185</v>
      </c>
      <c r="G27" s="22">
        <v>42991</v>
      </c>
      <c r="H27" s="22">
        <v>43886</v>
      </c>
      <c r="I27" s="24">
        <f t="shared" si="15"/>
        <v>-0.020393747436540127</v>
      </c>
      <c r="J27" s="6">
        <v>620.278187</v>
      </c>
      <c r="K27" s="6">
        <v>722.936111</v>
      </c>
      <c r="L27" s="24">
        <f t="shared" si="16"/>
        <v>-0.14200137804431792</v>
      </c>
      <c r="M27" s="6">
        <v>620.222942</v>
      </c>
      <c r="N27" s="6">
        <v>722.599642</v>
      </c>
      <c r="O27" s="24">
        <f t="shared" si="17"/>
        <v>-0.1416783154177096</v>
      </c>
      <c r="P27" s="49">
        <f t="shared" si="12"/>
        <v>0.05524500000001353</v>
      </c>
      <c r="Q27" s="49">
        <f t="shared" si="13"/>
        <v>0.3364689999999655</v>
      </c>
      <c r="R27" s="24">
        <f t="shared" si="21"/>
        <v>-0.8358095396603574</v>
      </c>
      <c r="S27" s="6">
        <v>492.394541</v>
      </c>
      <c r="T27" s="6">
        <v>569.697033</v>
      </c>
      <c r="U27" s="24">
        <f t="shared" si="18"/>
        <v>-0.1356905293905577</v>
      </c>
      <c r="V27" s="62">
        <f t="shared" si="8"/>
        <v>23.977133296151703</v>
      </c>
      <c r="W27" s="62">
        <f t="shared" si="19"/>
        <v>19.94818181818182</v>
      </c>
      <c r="X27" s="24">
        <f t="shared" si="10"/>
        <v>0.7938285616353619</v>
      </c>
      <c r="Y27" s="24">
        <f t="shared" si="20"/>
        <v>0.7880323369266583</v>
      </c>
    </row>
    <row r="28" spans="1:25" ht="22.5" customHeight="1">
      <c r="A28" s="3">
        <v>17</v>
      </c>
      <c r="B28" s="4" t="s">
        <v>62</v>
      </c>
      <c r="C28" s="22" t="s">
        <v>63</v>
      </c>
      <c r="D28" s="23">
        <v>892</v>
      </c>
      <c r="E28" s="23">
        <v>594</v>
      </c>
      <c r="F28" s="24">
        <f t="shared" si="14"/>
        <v>0.5016835016835017</v>
      </c>
      <c r="G28" s="22">
        <v>1908</v>
      </c>
      <c r="H28" s="22">
        <v>1406</v>
      </c>
      <c r="I28" s="24">
        <f t="shared" si="15"/>
        <v>0.35704125177809387</v>
      </c>
      <c r="J28" s="6">
        <v>413.747409</v>
      </c>
      <c r="K28" s="6">
        <v>244.093684</v>
      </c>
      <c r="L28" s="24">
        <f t="shared" si="16"/>
        <v>0.6950352922691765</v>
      </c>
      <c r="M28" s="6">
        <v>401.932299</v>
      </c>
      <c r="N28" s="6">
        <v>240.363404</v>
      </c>
      <c r="O28" s="24">
        <f t="shared" si="17"/>
        <v>0.672185916455069</v>
      </c>
      <c r="P28" s="49">
        <f t="shared" si="12"/>
        <v>11.815110000000004</v>
      </c>
      <c r="Q28" s="49">
        <f t="shared" si="13"/>
        <v>3.7302799999999934</v>
      </c>
      <c r="R28" s="24">
        <f t="shared" si="21"/>
        <v>2.167352048639787</v>
      </c>
      <c r="S28" s="6">
        <v>259.387462</v>
      </c>
      <c r="T28" s="6">
        <v>156.471877</v>
      </c>
      <c r="U28" s="24">
        <f t="shared" si="18"/>
        <v>0.6577257649948177</v>
      </c>
      <c r="V28" s="62">
        <f t="shared" si="8"/>
        <v>2.1390134529147984</v>
      </c>
      <c r="W28" s="62">
        <f t="shared" si="19"/>
        <v>2.367003367003367</v>
      </c>
      <c r="X28" s="24">
        <f t="shared" si="10"/>
        <v>0.6269222630950664</v>
      </c>
      <c r="Y28" s="24">
        <f t="shared" si="20"/>
        <v>0.6410320596414941</v>
      </c>
    </row>
    <row r="29" spans="1:25" ht="22.5" customHeight="1">
      <c r="A29" s="3">
        <v>18</v>
      </c>
      <c r="B29" s="4" t="s">
        <v>64</v>
      </c>
      <c r="C29" s="22" t="s">
        <v>65</v>
      </c>
      <c r="D29" s="23">
        <v>422</v>
      </c>
      <c r="E29" s="23">
        <v>425</v>
      </c>
      <c r="F29" s="24">
        <f t="shared" si="14"/>
        <v>-0.007058823529411765</v>
      </c>
      <c r="G29" s="22">
        <v>1307</v>
      </c>
      <c r="H29" s="22">
        <v>1746</v>
      </c>
      <c r="I29" s="24">
        <f t="shared" si="15"/>
        <v>-0.25143184421534936</v>
      </c>
      <c r="J29" s="6">
        <v>231.327312</v>
      </c>
      <c r="K29" s="6">
        <v>158.721645</v>
      </c>
      <c r="L29" s="24">
        <f t="shared" si="16"/>
        <v>0.45744023759330377</v>
      </c>
      <c r="M29" s="6">
        <v>227.895721</v>
      </c>
      <c r="N29" s="6">
        <v>154.174028</v>
      </c>
      <c r="O29" s="24">
        <f t="shared" si="17"/>
        <v>0.4781719330833078</v>
      </c>
      <c r="P29" s="49">
        <f t="shared" si="12"/>
        <v>3.4315909999999974</v>
      </c>
      <c r="Q29" s="49">
        <f t="shared" si="13"/>
        <v>4.5476170000000025</v>
      </c>
      <c r="R29" s="24">
        <f t="shared" si="21"/>
        <v>-0.24540896913702373</v>
      </c>
      <c r="S29" s="6">
        <v>151.594093</v>
      </c>
      <c r="T29" s="6">
        <v>100.66499300000001</v>
      </c>
      <c r="U29" s="24">
        <f t="shared" si="18"/>
        <v>0.5059266233694565</v>
      </c>
      <c r="V29" s="62">
        <f t="shared" si="8"/>
        <v>3.0971563981042656</v>
      </c>
      <c r="W29" s="62">
        <f t="shared" si="19"/>
        <v>4.108235294117647</v>
      </c>
      <c r="X29" s="24">
        <f t="shared" si="10"/>
        <v>0.6553229348033058</v>
      </c>
      <c r="Y29" s="24">
        <f t="shared" si="20"/>
        <v>0.6342234734273325</v>
      </c>
    </row>
    <row r="30" spans="1:25" ht="22.5" customHeight="1">
      <c r="A30" s="3">
        <v>19</v>
      </c>
      <c r="B30" s="4" t="s">
        <v>66</v>
      </c>
      <c r="C30" s="22" t="s">
        <v>67</v>
      </c>
      <c r="D30" s="23">
        <v>994</v>
      </c>
      <c r="E30" s="23">
        <v>1042</v>
      </c>
      <c r="F30" s="24">
        <f t="shared" si="14"/>
        <v>-0.046065259117082535</v>
      </c>
      <c r="G30" s="22">
        <v>9545</v>
      </c>
      <c r="H30" s="22">
        <v>10546</v>
      </c>
      <c r="I30" s="24">
        <f t="shared" si="15"/>
        <v>-0.09491750426702067</v>
      </c>
      <c r="J30" s="6">
        <v>333.325491</v>
      </c>
      <c r="K30" s="6">
        <v>314.09162599999996</v>
      </c>
      <c r="L30" s="24">
        <f t="shared" si="16"/>
        <v>0.06123647817341058</v>
      </c>
      <c r="M30" s="6">
        <v>333.319734</v>
      </c>
      <c r="N30" s="6">
        <v>314.044811</v>
      </c>
      <c r="O30" s="24">
        <f t="shared" si="17"/>
        <v>0.06137634606546644</v>
      </c>
      <c r="P30" s="49">
        <f t="shared" si="12"/>
        <v>0.0057570000000168875</v>
      </c>
      <c r="Q30" s="49">
        <f t="shared" si="13"/>
        <v>0.046814999999980955</v>
      </c>
      <c r="R30" s="24">
        <f t="shared" si="21"/>
        <v>-0.877026594039961</v>
      </c>
      <c r="S30" s="6">
        <v>245.182032</v>
      </c>
      <c r="T30" s="6">
        <v>235.572235</v>
      </c>
      <c r="U30" s="24">
        <f t="shared" si="18"/>
        <v>0.040793419479167335</v>
      </c>
      <c r="V30" s="62">
        <f t="shared" si="8"/>
        <v>9.60261569416499</v>
      </c>
      <c r="W30" s="62">
        <f t="shared" si="19"/>
        <v>10.12092130518234</v>
      </c>
      <c r="X30" s="24">
        <f t="shared" si="10"/>
        <v>0.7355634016001494</v>
      </c>
      <c r="Y30" s="24">
        <f t="shared" si="20"/>
        <v>0.7500111925938453</v>
      </c>
    </row>
    <row r="31" spans="1:25" ht="22.5" customHeight="1">
      <c r="A31" s="25">
        <v>20</v>
      </c>
      <c r="B31" s="26" t="s">
        <v>68</v>
      </c>
      <c r="C31" s="27" t="s">
        <v>69</v>
      </c>
      <c r="D31" s="28">
        <v>1729</v>
      </c>
      <c r="E31" s="28">
        <v>1821</v>
      </c>
      <c r="F31" s="29">
        <f t="shared" si="14"/>
        <v>-0.050521691378363535</v>
      </c>
      <c r="G31" s="27">
        <v>14683</v>
      </c>
      <c r="H31" s="27">
        <v>17431</v>
      </c>
      <c r="I31" s="29">
        <f t="shared" si="15"/>
        <v>-0.15765016350180713</v>
      </c>
      <c r="J31" s="50">
        <v>568.629237</v>
      </c>
      <c r="K31" s="50">
        <v>580.0261730000001</v>
      </c>
      <c r="L31" s="29">
        <f t="shared" si="16"/>
        <v>-0.019649002976974445</v>
      </c>
      <c r="M31" s="50">
        <v>562.374223</v>
      </c>
      <c r="N31" s="50">
        <v>569.461063</v>
      </c>
      <c r="O31" s="29">
        <f t="shared" si="17"/>
        <v>-0.012444819251847494</v>
      </c>
      <c r="P31" s="51">
        <f t="shared" si="12"/>
        <v>6.25501399999996</v>
      </c>
      <c r="Q31" s="51">
        <f t="shared" si="13"/>
        <v>10.565110000000118</v>
      </c>
      <c r="R31" s="29">
        <f t="shared" si="21"/>
        <v>-0.4079556199604273</v>
      </c>
      <c r="S31" s="50">
        <v>410.03861</v>
      </c>
      <c r="T31" s="50">
        <v>440.00658799999997</v>
      </c>
      <c r="U31" s="29">
        <f t="shared" si="18"/>
        <v>-0.06810802114626512</v>
      </c>
      <c r="V31" s="63">
        <f t="shared" si="8"/>
        <v>8.492192018507808</v>
      </c>
      <c r="W31" s="63">
        <f t="shared" si="19"/>
        <v>9.5722130697419</v>
      </c>
      <c r="X31" s="29">
        <f t="shared" si="10"/>
        <v>0.7211001181777081</v>
      </c>
      <c r="Y31" s="29">
        <f t="shared" si="20"/>
        <v>0.7585978158954559</v>
      </c>
    </row>
    <row r="32" spans="1:26" ht="22.5" customHeight="1">
      <c r="A32" s="30" t="s">
        <v>28</v>
      </c>
      <c r="B32" s="31"/>
      <c r="C32" s="32"/>
      <c r="D32" s="33">
        <f>SUM(D12:D31)</f>
        <v>37898</v>
      </c>
      <c r="E32" s="33">
        <f>SUM(E12:E31)</f>
        <v>40025</v>
      </c>
      <c r="F32" s="34">
        <f t="shared" si="14"/>
        <v>-0.0531417863835103</v>
      </c>
      <c r="G32" s="35">
        <f>SUM(G12:G31)</f>
        <v>465667</v>
      </c>
      <c r="H32" s="35">
        <f>SUM(H12:H31)</f>
        <v>539858</v>
      </c>
      <c r="I32" s="34">
        <f t="shared" si="15"/>
        <v>-0.1374268789200123</v>
      </c>
      <c r="J32" s="52">
        <f>SUM(J12:J31)</f>
        <v>21397.599521</v>
      </c>
      <c r="K32" s="52">
        <f>SUM(K12:K31)</f>
        <v>23116.528147000005</v>
      </c>
      <c r="L32" s="34">
        <f t="shared" si="16"/>
        <v>-0.074359290247618</v>
      </c>
      <c r="M32" s="52">
        <f>SUM(M12:M31)</f>
        <v>20312.203006000003</v>
      </c>
      <c r="N32" s="52">
        <f>SUM(N12:N31)</f>
        <v>22228.970287999997</v>
      </c>
      <c r="O32" s="34">
        <f t="shared" si="17"/>
        <v>-0.0862283433360264</v>
      </c>
      <c r="P32" s="53">
        <f>SUM(P12:P31)</f>
        <v>1085.3965150000004</v>
      </c>
      <c r="Q32" s="53">
        <f>SUM(Q12:Q31)</f>
        <v>887.5578589999988</v>
      </c>
      <c r="R32" s="34">
        <f t="shared" si="21"/>
        <v>0.2229022637723068</v>
      </c>
      <c r="S32" s="52">
        <f>SUM(S12:S31)</f>
        <v>14770.575279000002</v>
      </c>
      <c r="T32" s="52">
        <f>SUM(T12:T31)</f>
        <v>16500.478403999998</v>
      </c>
      <c r="U32" s="34">
        <f t="shared" si="18"/>
        <v>-0.10483957389869601</v>
      </c>
      <c r="V32" s="64">
        <f t="shared" si="8"/>
        <v>12.28737664256689</v>
      </c>
      <c r="W32" s="64">
        <f t="shared" si="19"/>
        <v>13.488019987507808</v>
      </c>
      <c r="X32" s="34">
        <f t="shared" si="10"/>
        <v>0.6902912293738317</v>
      </c>
      <c r="Y32" s="69">
        <f t="shared" si="20"/>
        <v>0.7137957005944849</v>
      </c>
      <c r="Z32" s="67"/>
    </row>
    <row r="33" spans="1:25" ht="22.5" customHeight="1">
      <c r="A33" s="36">
        <v>1</v>
      </c>
      <c r="B33" s="37" t="s">
        <v>70</v>
      </c>
      <c r="C33" s="38" t="s">
        <v>71</v>
      </c>
      <c r="D33" s="39">
        <v>1287</v>
      </c>
      <c r="E33" s="39">
        <v>1391</v>
      </c>
      <c r="F33" s="40">
        <f t="shared" si="14"/>
        <v>-0.07476635514018691</v>
      </c>
      <c r="G33" s="38">
        <v>9670</v>
      </c>
      <c r="H33" s="38">
        <v>15529</v>
      </c>
      <c r="I33" s="40">
        <f t="shared" si="15"/>
        <v>-0.3772940949191835</v>
      </c>
      <c r="J33" s="54">
        <v>209.499474</v>
      </c>
      <c r="K33" s="54">
        <v>201.514858</v>
      </c>
      <c r="L33" s="40">
        <f t="shared" si="16"/>
        <v>0.03962296417865122</v>
      </c>
      <c r="M33" s="54">
        <v>205.491625</v>
      </c>
      <c r="N33" s="54">
        <v>196.383157</v>
      </c>
      <c r="O33" s="40">
        <f t="shared" si="17"/>
        <v>0.04638110589086816</v>
      </c>
      <c r="P33" s="55">
        <f>J33-M33</f>
        <v>4.007848999999993</v>
      </c>
      <c r="Q33" s="55">
        <f>K33-N33</f>
        <v>5.1317009999999925</v>
      </c>
      <c r="R33" s="40">
        <f t="shared" si="21"/>
        <v>-0.21900184753554447</v>
      </c>
      <c r="S33" s="54">
        <v>164.079137</v>
      </c>
      <c r="T33" s="54">
        <v>155.788757</v>
      </c>
      <c r="U33" s="40">
        <f t="shared" si="18"/>
        <v>0.05321552183640568</v>
      </c>
      <c r="V33" s="65">
        <f t="shared" si="8"/>
        <v>7.513597513597514</v>
      </c>
      <c r="W33" s="65">
        <f t="shared" si="19"/>
        <v>11.16391085549964</v>
      </c>
      <c r="X33" s="40">
        <f t="shared" si="10"/>
        <v>0.7831959377616385</v>
      </c>
      <c r="Y33" s="40">
        <f t="shared" si="20"/>
        <v>0.7730881908469499</v>
      </c>
    </row>
    <row r="34" spans="1:25" ht="22.5" customHeight="1">
      <c r="A34" s="3">
        <v>2</v>
      </c>
      <c r="B34" s="4" t="s">
        <v>72</v>
      </c>
      <c r="C34" s="22" t="s">
        <v>73</v>
      </c>
      <c r="D34" s="23">
        <v>7398</v>
      </c>
      <c r="E34" s="23">
        <v>7152</v>
      </c>
      <c r="F34" s="24">
        <f t="shared" si="14"/>
        <v>0.034395973154362415</v>
      </c>
      <c r="G34" s="22">
        <v>80059</v>
      </c>
      <c r="H34" s="22">
        <v>72303</v>
      </c>
      <c r="I34" s="24">
        <f t="shared" si="15"/>
        <v>0.10727079097686126</v>
      </c>
      <c r="J34" s="6">
        <v>1431.421815</v>
      </c>
      <c r="K34" s="6">
        <v>1302.322426</v>
      </c>
      <c r="L34" s="24">
        <f t="shared" si="16"/>
        <v>0.0991301281638223</v>
      </c>
      <c r="M34" s="6">
        <v>1415.828294</v>
      </c>
      <c r="N34" s="6">
        <v>1280.723889</v>
      </c>
      <c r="O34" s="24">
        <f t="shared" si="17"/>
        <v>0.10549065740117525</v>
      </c>
      <c r="P34" s="49">
        <f>J34-M34</f>
        <v>15.59352100000001</v>
      </c>
      <c r="Q34" s="49">
        <f>K34-N34</f>
        <v>21.59853699999985</v>
      </c>
      <c r="R34" s="24">
        <f t="shared" si="21"/>
        <v>-0.2780288313046334</v>
      </c>
      <c r="S34" s="6">
        <v>1226.495209</v>
      </c>
      <c r="T34" s="6">
        <v>1127.994476</v>
      </c>
      <c r="U34" s="24">
        <f t="shared" si="18"/>
        <v>0.08732377249691411</v>
      </c>
      <c r="V34" s="62">
        <f t="shared" si="8"/>
        <v>10.821708569883752</v>
      </c>
      <c r="W34" s="62">
        <f t="shared" si="19"/>
        <v>10.109479865771812</v>
      </c>
      <c r="X34" s="24">
        <f t="shared" si="10"/>
        <v>0.8568370246613853</v>
      </c>
      <c r="Y34" s="24">
        <f t="shared" si="20"/>
        <v>0.8661407140661495</v>
      </c>
    </row>
    <row r="35" spans="1:25" ht="22.5" customHeight="1">
      <c r="A35" s="3">
        <v>3</v>
      </c>
      <c r="B35" s="4" t="s">
        <v>74</v>
      </c>
      <c r="C35" s="22" t="s">
        <v>75</v>
      </c>
      <c r="D35" s="23">
        <v>1768</v>
      </c>
      <c r="E35" s="23">
        <v>1748</v>
      </c>
      <c r="F35" s="24">
        <f aca="true" t="shared" si="22" ref="F35:F59">(D35-E35)/E35</f>
        <v>0.011441647597254004</v>
      </c>
      <c r="G35" s="22">
        <v>13770</v>
      </c>
      <c r="H35" s="22">
        <v>17884</v>
      </c>
      <c r="I35" s="24">
        <f aca="true" t="shared" si="23" ref="I35:I59">(G35-H35)/H35</f>
        <v>-0.2300380228136882</v>
      </c>
      <c r="J35" s="6">
        <v>244.425364</v>
      </c>
      <c r="K35" s="6">
        <v>216.209079</v>
      </c>
      <c r="L35" s="24">
        <f aca="true" t="shared" si="24" ref="L35:L59">(J35-K35)/K35</f>
        <v>0.13050462603376614</v>
      </c>
      <c r="M35" s="6">
        <v>243.906854</v>
      </c>
      <c r="N35" s="6">
        <v>215.638844</v>
      </c>
      <c r="O35" s="24">
        <f aca="true" t="shared" si="25" ref="O35:O59">(M35-N35)/N35</f>
        <v>0.13108960090696833</v>
      </c>
      <c r="P35" s="49">
        <f aca="true" t="shared" si="26" ref="P35:P60">J35-M35</f>
        <v>0.518509999999992</v>
      </c>
      <c r="Q35" s="49">
        <f aca="true" t="shared" si="27" ref="Q35:Q60">K35-N35</f>
        <v>0.5702349999999967</v>
      </c>
      <c r="R35" s="24">
        <f aca="true" t="shared" si="28" ref="R35:R59">(P35-Q35)/Q35</f>
        <v>-0.09070821678782429</v>
      </c>
      <c r="S35" s="6">
        <v>208.744834</v>
      </c>
      <c r="T35" s="6">
        <v>189.747385</v>
      </c>
      <c r="U35" s="24">
        <f aca="true" t="shared" si="29" ref="U35:U59">(S35-T35)/T35</f>
        <v>0.10011968807896872</v>
      </c>
      <c r="V35" s="62">
        <f aca="true" t="shared" si="30" ref="V35:V67">G35/D35</f>
        <v>7.788461538461538</v>
      </c>
      <c r="W35" s="62">
        <f aca="true" t="shared" si="31" ref="W35:W59">H35/E35</f>
        <v>10.231121281464532</v>
      </c>
      <c r="X35" s="24">
        <f aca="true" t="shared" si="32" ref="X35:X67">S35/J35</f>
        <v>0.8540228010052181</v>
      </c>
      <c r="Y35" s="24">
        <f aca="true" t="shared" si="33" ref="Y35:Y59">T35/K35</f>
        <v>0.8776106252226347</v>
      </c>
    </row>
    <row r="36" spans="1:25" ht="22.5" customHeight="1">
      <c r="A36" s="3">
        <v>4</v>
      </c>
      <c r="B36" s="4" t="s">
        <v>76</v>
      </c>
      <c r="C36" s="22" t="s">
        <v>77</v>
      </c>
      <c r="D36" s="23">
        <v>1070</v>
      </c>
      <c r="E36" s="23">
        <v>1070</v>
      </c>
      <c r="F36" s="24">
        <f t="shared" si="22"/>
        <v>0</v>
      </c>
      <c r="G36" s="22">
        <v>6528</v>
      </c>
      <c r="H36" s="22">
        <v>7565</v>
      </c>
      <c r="I36" s="24">
        <f t="shared" si="23"/>
        <v>-0.13707865168539327</v>
      </c>
      <c r="J36" s="6">
        <v>127.11160500000001</v>
      </c>
      <c r="K36" s="6">
        <v>127.371002</v>
      </c>
      <c r="L36" s="24">
        <f t="shared" si="24"/>
        <v>-0.002036546748686116</v>
      </c>
      <c r="M36" s="6">
        <v>126.758817</v>
      </c>
      <c r="N36" s="6">
        <v>126.46433400000001</v>
      </c>
      <c r="O36" s="24">
        <f t="shared" si="25"/>
        <v>0.002328585385979144</v>
      </c>
      <c r="P36" s="49">
        <f t="shared" si="26"/>
        <v>0.3527880000000181</v>
      </c>
      <c r="Q36" s="49">
        <f t="shared" si="27"/>
        <v>0.9066679999999963</v>
      </c>
      <c r="R36" s="24">
        <f t="shared" si="28"/>
        <v>-0.6108961604468013</v>
      </c>
      <c r="S36" s="6">
        <v>113.90633799999999</v>
      </c>
      <c r="T36" s="6">
        <v>116.681719</v>
      </c>
      <c r="U36" s="24">
        <f t="shared" si="29"/>
        <v>-0.023785911141744578</v>
      </c>
      <c r="V36" s="62">
        <f t="shared" si="30"/>
        <v>6.100934579439253</v>
      </c>
      <c r="W36" s="62">
        <f t="shared" si="31"/>
        <v>7.070093457943925</v>
      </c>
      <c r="X36" s="24">
        <f t="shared" si="32"/>
        <v>0.8961128136176078</v>
      </c>
      <c r="Y36" s="24">
        <f t="shared" si="33"/>
        <v>0.9160775778461725</v>
      </c>
    </row>
    <row r="37" spans="1:25" ht="22.5" customHeight="1">
      <c r="A37" s="3">
        <v>5</v>
      </c>
      <c r="B37" s="4" t="s">
        <v>78</v>
      </c>
      <c r="C37" s="22" t="s">
        <v>79</v>
      </c>
      <c r="D37" s="23">
        <v>2306</v>
      </c>
      <c r="E37" s="23">
        <v>2436</v>
      </c>
      <c r="F37" s="24">
        <f t="shared" si="22"/>
        <v>-0.053366174055829226</v>
      </c>
      <c r="G37" s="22">
        <v>14759</v>
      </c>
      <c r="H37" s="22">
        <v>20385</v>
      </c>
      <c r="I37" s="24">
        <f t="shared" si="23"/>
        <v>-0.2759872455236694</v>
      </c>
      <c r="J37" s="6">
        <v>433.621323</v>
      </c>
      <c r="K37" s="6">
        <v>424.32125999999994</v>
      </c>
      <c r="L37" s="24">
        <f t="shared" si="24"/>
        <v>0.021917504204243928</v>
      </c>
      <c r="M37" s="6">
        <v>421.432939</v>
      </c>
      <c r="N37" s="6">
        <v>411.69572999999997</v>
      </c>
      <c r="O37" s="24">
        <f t="shared" si="25"/>
        <v>0.023651469496659604</v>
      </c>
      <c r="P37" s="49">
        <f t="shared" si="26"/>
        <v>12.188384000000042</v>
      </c>
      <c r="Q37" s="49">
        <f t="shared" si="27"/>
        <v>12.62552999999997</v>
      </c>
      <c r="R37" s="24">
        <f t="shared" si="28"/>
        <v>-0.03462397222135851</v>
      </c>
      <c r="S37" s="6">
        <v>331.685265</v>
      </c>
      <c r="T37" s="6">
        <v>324.280949</v>
      </c>
      <c r="U37" s="24">
        <f t="shared" si="29"/>
        <v>0.02283302803582209</v>
      </c>
      <c r="V37" s="62">
        <f t="shared" si="30"/>
        <v>6.400260190806591</v>
      </c>
      <c r="W37" s="62">
        <f t="shared" si="31"/>
        <v>8.368226600985222</v>
      </c>
      <c r="X37" s="24">
        <f t="shared" si="32"/>
        <v>0.7649191758035386</v>
      </c>
      <c r="Y37" s="24">
        <f t="shared" si="33"/>
        <v>0.7642345071279248</v>
      </c>
    </row>
    <row r="38" spans="1:25" ht="22.5" customHeight="1">
      <c r="A38" s="3">
        <v>6</v>
      </c>
      <c r="B38" s="4" t="s">
        <v>80</v>
      </c>
      <c r="C38" s="22" t="s">
        <v>81</v>
      </c>
      <c r="D38" s="23">
        <v>499</v>
      </c>
      <c r="E38" s="23">
        <v>507</v>
      </c>
      <c r="F38" s="24">
        <f t="shared" si="22"/>
        <v>-0.015779092702169626</v>
      </c>
      <c r="G38" s="22">
        <v>3102</v>
      </c>
      <c r="H38" s="22">
        <v>3459</v>
      </c>
      <c r="I38" s="24">
        <f t="shared" si="23"/>
        <v>-0.10320901994796183</v>
      </c>
      <c r="J38" s="6">
        <v>52.953002000000005</v>
      </c>
      <c r="K38" s="6">
        <v>52.087115999999995</v>
      </c>
      <c r="L38" s="24">
        <f t="shared" si="24"/>
        <v>0.016623803859672524</v>
      </c>
      <c r="M38" s="6">
        <v>52.872012</v>
      </c>
      <c r="N38" s="6">
        <v>51.887519</v>
      </c>
      <c r="O38" s="24">
        <f t="shared" si="25"/>
        <v>0.018973599412220897</v>
      </c>
      <c r="P38" s="49">
        <f t="shared" si="26"/>
        <v>0.080990000000007</v>
      </c>
      <c r="Q38" s="49">
        <f t="shared" si="27"/>
        <v>0.19959699999999714</v>
      </c>
      <c r="R38" s="24">
        <f t="shared" si="28"/>
        <v>-0.594232378242117</v>
      </c>
      <c r="S38" s="6">
        <v>49.917705</v>
      </c>
      <c r="T38" s="6">
        <v>50.510525</v>
      </c>
      <c r="U38" s="24">
        <f t="shared" si="29"/>
        <v>-0.011736563815165319</v>
      </c>
      <c r="V38" s="62">
        <f t="shared" si="30"/>
        <v>6.216432865731463</v>
      </c>
      <c r="W38" s="62">
        <f t="shared" si="31"/>
        <v>6.822485207100592</v>
      </c>
      <c r="X38" s="24">
        <f t="shared" si="32"/>
        <v>0.9426794159847631</v>
      </c>
      <c r="Y38" s="24">
        <f t="shared" si="33"/>
        <v>0.9697316511054289</v>
      </c>
    </row>
    <row r="39" spans="1:25" ht="22.5" customHeight="1">
      <c r="A39" s="3">
        <v>7</v>
      </c>
      <c r="B39" s="4" t="s">
        <v>82</v>
      </c>
      <c r="C39" s="22" t="s">
        <v>83</v>
      </c>
      <c r="D39" s="23">
        <v>104</v>
      </c>
      <c r="E39" s="23">
        <v>142</v>
      </c>
      <c r="F39" s="24">
        <f t="shared" si="22"/>
        <v>-0.2676056338028169</v>
      </c>
      <c r="G39" s="22">
        <v>689</v>
      </c>
      <c r="H39" s="22">
        <v>1334</v>
      </c>
      <c r="I39" s="24">
        <f t="shared" si="23"/>
        <v>-0.4835082458770615</v>
      </c>
      <c r="J39" s="6">
        <v>9.057824</v>
      </c>
      <c r="K39" s="6">
        <v>11.692525</v>
      </c>
      <c r="L39" s="24">
        <f t="shared" si="24"/>
        <v>-0.2253320818215056</v>
      </c>
      <c r="M39" s="6">
        <v>9.021309</v>
      </c>
      <c r="N39" s="6">
        <v>11.368836</v>
      </c>
      <c r="O39" s="24">
        <f t="shared" si="25"/>
        <v>-0.20648789374743373</v>
      </c>
      <c r="P39" s="49">
        <f t="shared" si="26"/>
        <v>0.03651499999999963</v>
      </c>
      <c r="Q39" s="49">
        <f t="shared" si="27"/>
        <v>0.3236889999999999</v>
      </c>
      <c r="R39" s="24">
        <f t="shared" si="28"/>
        <v>-0.8871911000991703</v>
      </c>
      <c r="S39" s="6">
        <v>8.803341</v>
      </c>
      <c r="T39" s="6">
        <v>11.099668</v>
      </c>
      <c r="U39" s="24">
        <f t="shared" si="29"/>
        <v>-0.20688249414306806</v>
      </c>
      <c r="V39" s="62">
        <f t="shared" si="30"/>
        <v>6.625</v>
      </c>
      <c r="W39" s="62">
        <f t="shared" si="31"/>
        <v>9.394366197183098</v>
      </c>
      <c r="X39" s="24">
        <f t="shared" si="32"/>
        <v>0.9719046208007573</v>
      </c>
      <c r="Y39" s="24">
        <f t="shared" si="33"/>
        <v>0.9492960673592744</v>
      </c>
    </row>
    <row r="40" spans="1:25" ht="22.5" customHeight="1">
      <c r="A40" s="3">
        <v>8</v>
      </c>
      <c r="B40" s="4" t="s">
        <v>84</v>
      </c>
      <c r="C40" s="22" t="s">
        <v>85</v>
      </c>
      <c r="D40" s="23">
        <v>1834</v>
      </c>
      <c r="E40" s="23">
        <v>1914</v>
      </c>
      <c r="F40" s="24">
        <f t="shared" si="22"/>
        <v>-0.04179728317659352</v>
      </c>
      <c r="G40" s="22">
        <v>21796</v>
      </c>
      <c r="H40" s="22">
        <v>21759</v>
      </c>
      <c r="I40" s="24">
        <f t="shared" si="23"/>
        <v>0.0017004457925456132</v>
      </c>
      <c r="J40" s="6">
        <v>294.531539</v>
      </c>
      <c r="K40" s="6">
        <v>260.745255</v>
      </c>
      <c r="L40" s="24">
        <f t="shared" si="24"/>
        <v>0.1295758344672467</v>
      </c>
      <c r="M40" s="6">
        <v>291.25420299999996</v>
      </c>
      <c r="N40" s="6">
        <v>256.070014</v>
      </c>
      <c r="O40" s="24">
        <f t="shared" si="25"/>
        <v>0.13740066027410747</v>
      </c>
      <c r="P40" s="49">
        <f t="shared" si="26"/>
        <v>3.277336000000048</v>
      </c>
      <c r="Q40" s="49">
        <f t="shared" si="27"/>
        <v>4.675240999999971</v>
      </c>
      <c r="R40" s="24">
        <f t="shared" si="28"/>
        <v>-0.29900169852205094</v>
      </c>
      <c r="S40" s="6">
        <v>250.455063</v>
      </c>
      <c r="T40" s="6">
        <v>229.61201499999999</v>
      </c>
      <c r="U40" s="24">
        <f t="shared" si="29"/>
        <v>0.09077507551161908</v>
      </c>
      <c r="V40" s="62">
        <f t="shared" si="30"/>
        <v>11.884405670665213</v>
      </c>
      <c r="W40" s="62">
        <f t="shared" si="31"/>
        <v>11.36833855799373</v>
      </c>
      <c r="X40" s="24">
        <f t="shared" si="32"/>
        <v>0.8503505731520318</v>
      </c>
      <c r="Y40" s="24">
        <f t="shared" si="33"/>
        <v>0.8805990160779723</v>
      </c>
    </row>
    <row r="41" spans="1:25" ht="22.5" customHeight="1">
      <c r="A41" s="3">
        <v>9</v>
      </c>
      <c r="B41" s="4" t="s">
        <v>86</v>
      </c>
      <c r="C41" s="22" t="s">
        <v>87</v>
      </c>
      <c r="D41" s="23">
        <v>1178</v>
      </c>
      <c r="E41" s="23">
        <v>1229</v>
      </c>
      <c r="F41" s="24">
        <f t="shared" si="22"/>
        <v>-0.04149715215622457</v>
      </c>
      <c r="G41" s="22">
        <v>7897</v>
      </c>
      <c r="H41" s="22">
        <v>8585</v>
      </c>
      <c r="I41" s="24">
        <f t="shared" si="23"/>
        <v>-0.08013977868375073</v>
      </c>
      <c r="J41" s="6">
        <v>182.150116</v>
      </c>
      <c r="K41" s="6">
        <v>151.049667</v>
      </c>
      <c r="L41" s="24">
        <f t="shared" si="24"/>
        <v>0.2058955151486696</v>
      </c>
      <c r="M41" s="6">
        <v>179.219974</v>
      </c>
      <c r="N41" s="6">
        <v>149.296627</v>
      </c>
      <c r="O41" s="24">
        <f t="shared" si="25"/>
        <v>0.20042882147632182</v>
      </c>
      <c r="P41" s="49">
        <f t="shared" si="26"/>
        <v>2.9301419999999894</v>
      </c>
      <c r="Q41" s="49">
        <f t="shared" si="27"/>
        <v>1.7530399999999986</v>
      </c>
      <c r="R41" s="24">
        <f t="shared" si="28"/>
        <v>0.6714632866335005</v>
      </c>
      <c r="S41" s="6">
        <v>153.823977</v>
      </c>
      <c r="T41" s="6">
        <v>131.098549</v>
      </c>
      <c r="U41" s="24">
        <f t="shared" si="29"/>
        <v>0.17334614435740264</v>
      </c>
      <c r="V41" s="62">
        <f t="shared" si="30"/>
        <v>6.703735144312394</v>
      </c>
      <c r="W41" s="62">
        <f t="shared" si="31"/>
        <v>6.985353946297803</v>
      </c>
      <c r="X41" s="24">
        <f t="shared" si="32"/>
        <v>0.8444901402094085</v>
      </c>
      <c r="Y41" s="24">
        <f t="shared" si="33"/>
        <v>0.8679168355928913</v>
      </c>
    </row>
    <row r="42" spans="1:25" ht="22.5" customHeight="1">
      <c r="A42" s="3">
        <v>10</v>
      </c>
      <c r="B42" s="4" t="s">
        <v>88</v>
      </c>
      <c r="C42" s="22" t="s">
        <v>89</v>
      </c>
      <c r="D42" s="23">
        <v>1827</v>
      </c>
      <c r="E42" s="23">
        <v>2289</v>
      </c>
      <c r="F42" s="24">
        <f t="shared" si="22"/>
        <v>-0.2018348623853211</v>
      </c>
      <c r="G42" s="22">
        <v>13302</v>
      </c>
      <c r="H42" s="22">
        <v>15537</v>
      </c>
      <c r="I42" s="24">
        <f t="shared" si="23"/>
        <v>-0.14385016412434834</v>
      </c>
      <c r="J42" s="6">
        <v>319.57338599999997</v>
      </c>
      <c r="K42" s="6">
        <v>362.34693300000004</v>
      </c>
      <c r="L42" s="24">
        <f t="shared" si="24"/>
        <v>-0.11804583702658264</v>
      </c>
      <c r="M42" s="6">
        <v>316.507791</v>
      </c>
      <c r="N42" s="6">
        <v>357.844477</v>
      </c>
      <c r="O42" s="24">
        <f t="shared" si="25"/>
        <v>-0.115515785926186</v>
      </c>
      <c r="P42" s="49">
        <f t="shared" si="26"/>
        <v>3.0655949999999734</v>
      </c>
      <c r="Q42" s="49">
        <f t="shared" si="27"/>
        <v>4.502456000000052</v>
      </c>
      <c r="R42" s="24">
        <f t="shared" si="28"/>
        <v>-0.319128271325708</v>
      </c>
      <c r="S42" s="6">
        <v>275.21501800000004</v>
      </c>
      <c r="T42" s="6">
        <v>332.294056</v>
      </c>
      <c r="U42" s="24">
        <f t="shared" si="29"/>
        <v>-0.17177267233453</v>
      </c>
      <c r="V42" s="62">
        <f t="shared" si="30"/>
        <v>7.280788177339901</v>
      </c>
      <c r="W42" s="62">
        <f t="shared" si="31"/>
        <v>6.787680209698558</v>
      </c>
      <c r="X42" s="24">
        <f t="shared" si="32"/>
        <v>0.861195049577752</v>
      </c>
      <c r="Y42" s="24">
        <f t="shared" si="33"/>
        <v>0.9170604902015274</v>
      </c>
    </row>
    <row r="43" spans="1:25" ht="22.5" customHeight="1">
      <c r="A43" s="3">
        <v>11</v>
      </c>
      <c r="B43" s="4" t="s">
        <v>90</v>
      </c>
      <c r="C43" s="22" t="s">
        <v>91</v>
      </c>
      <c r="D43" s="23">
        <v>602</v>
      </c>
      <c r="E43" s="23">
        <v>427</v>
      </c>
      <c r="F43" s="24">
        <f t="shared" si="22"/>
        <v>0.4098360655737705</v>
      </c>
      <c r="G43" s="22">
        <v>4681</v>
      </c>
      <c r="H43" s="22">
        <v>3519</v>
      </c>
      <c r="I43" s="24">
        <f t="shared" si="23"/>
        <v>0.3302074452969594</v>
      </c>
      <c r="J43" s="6">
        <v>88.142815</v>
      </c>
      <c r="K43" s="6">
        <v>53.29135</v>
      </c>
      <c r="L43" s="24">
        <f t="shared" si="24"/>
        <v>0.6539797734529149</v>
      </c>
      <c r="M43" s="6">
        <v>85.202675</v>
      </c>
      <c r="N43" s="6">
        <v>51.35328</v>
      </c>
      <c r="O43" s="24">
        <f t="shared" si="25"/>
        <v>0.6591476727484593</v>
      </c>
      <c r="P43" s="49">
        <f t="shared" si="26"/>
        <v>2.9401399999999995</v>
      </c>
      <c r="Q43" s="49">
        <f t="shared" si="27"/>
        <v>1.9380700000000033</v>
      </c>
      <c r="R43" s="24">
        <f t="shared" si="28"/>
        <v>0.5170453079610099</v>
      </c>
      <c r="S43" s="6">
        <v>68.730434</v>
      </c>
      <c r="T43" s="6">
        <v>41.896068</v>
      </c>
      <c r="U43" s="24">
        <f t="shared" si="29"/>
        <v>0.6404984353185603</v>
      </c>
      <c r="V43" s="62">
        <f t="shared" si="30"/>
        <v>7.775747508305648</v>
      </c>
      <c r="W43" s="62">
        <f t="shared" si="31"/>
        <v>8.241217798594848</v>
      </c>
      <c r="X43" s="24">
        <f t="shared" si="32"/>
        <v>0.7797621848133623</v>
      </c>
      <c r="Y43" s="24">
        <f t="shared" si="33"/>
        <v>0.7861701383057476</v>
      </c>
    </row>
    <row r="44" spans="1:25" ht="22.5" customHeight="1">
      <c r="A44" s="3">
        <v>12</v>
      </c>
      <c r="B44" s="4" t="s">
        <v>92</v>
      </c>
      <c r="C44" s="22" t="s">
        <v>93</v>
      </c>
      <c r="D44" s="23">
        <v>1247</v>
      </c>
      <c r="E44" s="23">
        <v>1132</v>
      </c>
      <c r="F44" s="24">
        <f t="shared" si="22"/>
        <v>0.10159010600706714</v>
      </c>
      <c r="G44" s="22">
        <v>9192</v>
      </c>
      <c r="H44" s="22">
        <v>8800</v>
      </c>
      <c r="I44" s="24">
        <f t="shared" si="23"/>
        <v>0.04454545454545455</v>
      </c>
      <c r="J44" s="6">
        <v>178.117831</v>
      </c>
      <c r="K44" s="6">
        <v>138.991603</v>
      </c>
      <c r="L44" s="24">
        <f t="shared" si="24"/>
        <v>0.2815006601513906</v>
      </c>
      <c r="M44" s="6">
        <v>177.51353600000002</v>
      </c>
      <c r="N44" s="6">
        <v>138.07031899999998</v>
      </c>
      <c r="O44" s="24">
        <f t="shared" si="25"/>
        <v>0.28567484514901453</v>
      </c>
      <c r="P44" s="49">
        <f t="shared" si="26"/>
        <v>0.6042949999999792</v>
      </c>
      <c r="Q44" s="49">
        <f t="shared" si="27"/>
        <v>0.9212840000000142</v>
      </c>
      <c r="R44" s="24">
        <f t="shared" si="28"/>
        <v>-0.34407305456301224</v>
      </c>
      <c r="S44" s="6">
        <v>145.606767</v>
      </c>
      <c r="T44" s="6">
        <v>114.67786100000001</v>
      </c>
      <c r="U44" s="24">
        <f t="shared" si="29"/>
        <v>0.2697025016886213</v>
      </c>
      <c r="V44" s="62">
        <f t="shared" si="30"/>
        <v>7.371291098636728</v>
      </c>
      <c r="W44" s="62">
        <f t="shared" si="31"/>
        <v>7.773851590106007</v>
      </c>
      <c r="X44" s="24">
        <f t="shared" si="32"/>
        <v>0.8174743998538809</v>
      </c>
      <c r="Y44" s="24">
        <f t="shared" si="33"/>
        <v>0.8250704252975628</v>
      </c>
    </row>
    <row r="45" spans="1:25" ht="22.5" customHeight="1">
      <c r="A45" s="3">
        <v>13</v>
      </c>
      <c r="B45" s="4" t="s">
        <v>94</v>
      </c>
      <c r="C45" s="22" t="s">
        <v>95</v>
      </c>
      <c r="D45" s="23">
        <v>830</v>
      </c>
      <c r="E45" s="23">
        <v>669</v>
      </c>
      <c r="F45" s="24">
        <f t="shared" si="22"/>
        <v>0.2406576980568012</v>
      </c>
      <c r="G45" s="22">
        <v>5606</v>
      </c>
      <c r="H45" s="22">
        <v>4483</v>
      </c>
      <c r="I45" s="24">
        <f t="shared" si="23"/>
        <v>0.25050189605175105</v>
      </c>
      <c r="J45" s="6">
        <v>89.231215</v>
      </c>
      <c r="K45" s="6">
        <v>59.288589</v>
      </c>
      <c r="L45" s="24">
        <f t="shared" si="24"/>
        <v>0.5050318536000241</v>
      </c>
      <c r="M45" s="6">
        <v>88.403368</v>
      </c>
      <c r="N45" s="6">
        <v>58.422973999999996</v>
      </c>
      <c r="O45" s="24">
        <f t="shared" si="25"/>
        <v>0.5131610383271485</v>
      </c>
      <c r="P45" s="49">
        <f t="shared" si="26"/>
        <v>0.8278470000000056</v>
      </c>
      <c r="Q45" s="49">
        <f t="shared" si="27"/>
        <v>0.8656150000000054</v>
      </c>
      <c r="R45" s="24">
        <f t="shared" si="28"/>
        <v>-0.04363140657220539</v>
      </c>
      <c r="S45" s="6">
        <v>73.198836</v>
      </c>
      <c r="T45" s="6">
        <v>48.489261</v>
      </c>
      <c r="U45" s="24">
        <f t="shared" si="29"/>
        <v>0.5095886076712945</v>
      </c>
      <c r="V45" s="62">
        <f t="shared" si="30"/>
        <v>6.7542168674698795</v>
      </c>
      <c r="W45" s="62">
        <f t="shared" si="31"/>
        <v>6.701046337817639</v>
      </c>
      <c r="X45" s="24">
        <f t="shared" si="32"/>
        <v>0.8203276846560925</v>
      </c>
      <c r="Y45" s="24">
        <f t="shared" si="33"/>
        <v>0.8178514924684748</v>
      </c>
    </row>
    <row r="46" spans="1:25" ht="22.5" customHeight="1">
      <c r="A46" s="3">
        <v>14</v>
      </c>
      <c r="C46" s="22" t="s">
        <v>96</v>
      </c>
      <c r="D46" s="23">
        <v>1787</v>
      </c>
      <c r="E46" s="23">
        <v>1649</v>
      </c>
      <c r="F46" s="24">
        <f t="shared" si="22"/>
        <v>0.08368708308065494</v>
      </c>
      <c r="G46" s="22">
        <v>13405</v>
      </c>
      <c r="H46" s="22">
        <v>12086</v>
      </c>
      <c r="I46" s="24">
        <f t="shared" si="23"/>
        <v>0.1091345358265762</v>
      </c>
      <c r="J46" s="6">
        <v>326.49186000000003</v>
      </c>
      <c r="K46" s="6">
        <v>224.235822</v>
      </c>
      <c r="L46" s="24">
        <f t="shared" si="24"/>
        <v>0.45602008228640656</v>
      </c>
      <c r="M46" s="6">
        <v>324.34318199999996</v>
      </c>
      <c r="N46" s="6">
        <v>223.23329900000002</v>
      </c>
      <c r="O46" s="24">
        <f t="shared" si="25"/>
        <v>0.45293369516525367</v>
      </c>
      <c r="P46" s="49">
        <f t="shared" si="26"/>
        <v>2.148678000000075</v>
      </c>
      <c r="Q46" s="49">
        <f t="shared" si="27"/>
        <v>1.0025229999999965</v>
      </c>
      <c r="R46" s="24">
        <f t="shared" si="28"/>
        <v>1.143270528456786</v>
      </c>
      <c r="S46" s="6">
        <v>274.904007</v>
      </c>
      <c r="T46" s="6">
        <v>198.07263999999998</v>
      </c>
      <c r="U46" s="24">
        <f t="shared" si="29"/>
        <v>0.38789490057788906</v>
      </c>
      <c r="V46" s="62">
        <f t="shared" si="30"/>
        <v>7.501398992725238</v>
      </c>
      <c r="W46" s="62">
        <f t="shared" si="31"/>
        <v>7.329290479078229</v>
      </c>
      <c r="X46" s="24">
        <f t="shared" si="32"/>
        <v>0.8419934481674366</v>
      </c>
      <c r="Y46" s="24">
        <f t="shared" si="33"/>
        <v>0.8833229152833572</v>
      </c>
    </row>
    <row r="47" spans="1:25" ht="22.5" customHeight="1">
      <c r="A47" s="3">
        <v>15</v>
      </c>
      <c r="B47" s="4" t="s">
        <v>97</v>
      </c>
      <c r="C47" s="22" t="s">
        <v>98</v>
      </c>
      <c r="D47" s="23">
        <v>121</v>
      </c>
      <c r="E47" s="23">
        <v>126</v>
      </c>
      <c r="F47" s="24">
        <f t="shared" si="22"/>
        <v>-0.03968253968253968</v>
      </c>
      <c r="G47" s="22">
        <v>600</v>
      </c>
      <c r="H47" s="22">
        <v>780</v>
      </c>
      <c r="I47" s="24">
        <f t="shared" si="23"/>
        <v>-0.23076923076923078</v>
      </c>
      <c r="J47" s="6">
        <v>5.004512999999999</v>
      </c>
      <c r="K47" s="6">
        <v>6.054043</v>
      </c>
      <c r="L47" s="24">
        <f t="shared" si="24"/>
        <v>-0.17336018260854782</v>
      </c>
      <c r="M47" s="6">
        <v>4.881497</v>
      </c>
      <c r="N47" s="6">
        <v>5.791634999999999</v>
      </c>
      <c r="O47" s="24">
        <f t="shared" si="25"/>
        <v>-0.15714698871734822</v>
      </c>
      <c r="P47" s="49">
        <f t="shared" si="26"/>
        <v>0.1230159999999989</v>
      </c>
      <c r="Q47" s="49">
        <f t="shared" si="27"/>
        <v>0.26240800000000064</v>
      </c>
      <c r="R47" s="24">
        <f t="shared" si="28"/>
        <v>-0.5312033169720488</v>
      </c>
      <c r="S47" s="6">
        <v>4.115978</v>
      </c>
      <c r="T47" s="6">
        <v>5.490825</v>
      </c>
      <c r="U47" s="24">
        <f t="shared" si="29"/>
        <v>-0.25038987765955023</v>
      </c>
      <c r="V47" s="62">
        <f t="shared" si="30"/>
        <v>4.958677685950414</v>
      </c>
      <c r="W47" s="62">
        <f t="shared" si="31"/>
        <v>6.190476190476191</v>
      </c>
      <c r="X47" s="24">
        <f t="shared" si="32"/>
        <v>0.8224532536932166</v>
      </c>
      <c r="Y47" s="24">
        <f t="shared" si="33"/>
        <v>0.9069682854911999</v>
      </c>
    </row>
    <row r="48" spans="1:25" ht="22.5" customHeight="1">
      <c r="A48" s="3">
        <v>16</v>
      </c>
      <c r="B48" s="4" t="s">
        <v>99</v>
      </c>
      <c r="C48" s="22" t="s">
        <v>100</v>
      </c>
      <c r="D48" s="23">
        <v>828</v>
      </c>
      <c r="E48" s="23">
        <v>889</v>
      </c>
      <c r="F48" s="24">
        <f t="shared" si="22"/>
        <v>-0.0686164229471316</v>
      </c>
      <c r="G48" s="22">
        <v>9195</v>
      </c>
      <c r="H48" s="22">
        <v>9643</v>
      </c>
      <c r="I48" s="24">
        <f t="shared" si="23"/>
        <v>-0.04645857098413357</v>
      </c>
      <c r="J48" s="6">
        <v>173.377503</v>
      </c>
      <c r="K48" s="6">
        <v>164.821029</v>
      </c>
      <c r="L48" s="24">
        <f t="shared" si="24"/>
        <v>0.051913727586301986</v>
      </c>
      <c r="M48" s="6">
        <v>171.620215</v>
      </c>
      <c r="N48" s="6">
        <v>162.652769</v>
      </c>
      <c r="O48" s="24">
        <f t="shared" si="25"/>
        <v>0.055132452125668974</v>
      </c>
      <c r="P48" s="49">
        <f t="shared" si="26"/>
        <v>1.7572879999999884</v>
      </c>
      <c r="Q48" s="49">
        <f t="shared" si="27"/>
        <v>2.1682600000000036</v>
      </c>
      <c r="R48" s="24">
        <f t="shared" si="28"/>
        <v>-0.18953999981552697</v>
      </c>
      <c r="S48" s="6">
        <v>146.695253</v>
      </c>
      <c r="T48" s="6">
        <v>142.39414</v>
      </c>
      <c r="U48" s="24">
        <f t="shared" si="29"/>
        <v>0.030205688239698734</v>
      </c>
      <c r="V48" s="62">
        <f t="shared" si="30"/>
        <v>11.105072463768115</v>
      </c>
      <c r="W48" s="62">
        <f t="shared" si="31"/>
        <v>10.847019122609673</v>
      </c>
      <c r="X48" s="24">
        <f t="shared" si="32"/>
        <v>0.8461031590701823</v>
      </c>
      <c r="Y48" s="24">
        <f t="shared" si="33"/>
        <v>0.8639318712177193</v>
      </c>
    </row>
    <row r="49" spans="1:25" ht="22.5" customHeight="1">
      <c r="A49" s="3">
        <v>17</v>
      </c>
      <c r="B49" s="4" t="s">
        <v>101</v>
      </c>
      <c r="C49" s="22" t="s">
        <v>102</v>
      </c>
      <c r="D49" s="23">
        <v>1125</v>
      </c>
      <c r="E49" s="23">
        <v>1282</v>
      </c>
      <c r="F49" s="24">
        <f t="shared" si="22"/>
        <v>-0.12246489859594384</v>
      </c>
      <c r="G49" s="22">
        <v>7579</v>
      </c>
      <c r="H49" s="22">
        <v>10319</v>
      </c>
      <c r="I49" s="24">
        <f t="shared" si="23"/>
        <v>-0.2655296055819362</v>
      </c>
      <c r="J49" s="6">
        <v>133.9344</v>
      </c>
      <c r="K49" s="6">
        <v>128.777639</v>
      </c>
      <c r="L49" s="24">
        <f t="shared" si="24"/>
        <v>0.04004391631997553</v>
      </c>
      <c r="M49" s="6">
        <v>132.698112</v>
      </c>
      <c r="N49" s="6">
        <v>127.183539</v>
      </c>
      <c r="O49" s="24">
        <f t="shared" si="25"/>
        <v>0.04335917244762322</v>
      </c>
      <c r="P49" s="49">
        <f t="shared" si="26"/>
        <v>1.2362880000000018</v>
      </c>
      <c r="Q49" s="49">
        <f t="shared" si="27"/>
        <v>1.5940999999999974</v>
      </c>
      <c r="R49" s="24">
        <f t="shared" si="28"/>
        <v>-0.2244601969763479</v>
      </c>
      <c r="S49" s="6">
        <v>114.816744</v>
      </c>
      <c r="T49" s="6">
        <v>112.046421</v>
      </c>
      <c r="U49" s="24">
        <f t="shared" si="29"/>
        <v>0.024724779027078474</v>
      </c>
      <c r="V49" s="62">
        <f t="shared" si="30"/>
        <v>6.736888888888889</v>
      </c>
      <c r="W49" s="62">
        <f t="shared" si="31"/>
        <v>8.049141965678627</v>
      </c>
      <c r="X49" s="24">
        <f t="shared" si="32"/>
        <v>0.8572610471992258</v>
      </c>
      <c r="Y49" s="24">
        <f t="shared" si="33"/>
        <v>0.8700766831111106</v>
      </c>
    </row>
    <row r="50" spans="1:25" ht="22.5" customHeight="1">
      <c r="A50" s="3">
        <v>18</v>
      </c>
      <c r="B50" s="4" t="s">
        <v>103</v>
      </c>
      <c r="C50" s="22" t="s">
        <v>104</v>
      </c>
      <c r="D50" s="23">
        <v>2427</v>
      </c>
      <c r="E50" s="23">
        <v>1759</v>
      </c>
      <c r="F50" s="24">
        <f t="shared" si="22"/>
        <v>0.37976122797043776</v>
      </c>
      <c r="G50" s="22">
        <v>19921</v>
      </c>
      <c r="H50" s="22">
        <v>15161</v>
      </c>
      <c r="I50" s="24">
        <f t="shared" si="23"/>
        <v>0.3139634588747444</v>
      </c>
      <c r="J50" s="6">
        <v>478.825568</v>
      </c>
      <c r="K50" s="6">
        <v>345.344791</v>
      </c>
      <c r="L50" s="24">
        <f t="shared" si="24"/>
        <v>0.3865145225254027</v>
      </c>
      <c r="M50" s="6">
        <v>471.683634</v>
      </c>
      <c r="N50" s="6">
        <v>336.389801</v>
      </c>
      <c r="O50" s="24">
        <f t="shared" si="25"/>
        <v>0.4021936235813523</v>
      </c>
      <c r="P50" s="49">
        <f t="shared" si="26"/>
        <v>7.141933999999992</v>
      </c>
      <c r="Q50" s="49">
        <f t="shared" si="27"/>
        <v>8.95499000000001</v>
      </c>
      <c r="R50" s="24">
        <f t="shared" si="28"/>
        <v>-0.20246320766410855</v>
      </c>
      <c r="S50" s="6">
        <v>389.489335</v>
      </c>
      <c r="T50" s="6">
        <v>277.52071</v>
      </c>
      <c r="U50" s="24">
        <f t="shared" si="29"/>
        <v>0.4034604300342125</v>
      </c>
      <c r="V50" s="62">
        <f t="shared" si="30"/>
        <v>8.208075813761846</v>
      </c>
      <c r="W50" s="62">
        <f t="shared" si="31"/>
        <v>8.61910176236498</v>
      </c>
      <c r="X50" s="24">
        <f t="shared" si="32"/>
        <v>0.8134263519528682</v>
      </c>
      <c r="Y50" s="24">
        <f t="shared" si="33"/>
        <v>0.8036047371567275</v>
      </c>
    </row>
    <row r="51" spans="1:25" ht="22.5" customHeight="1">
      <c r="A51" s="3">
        <v>19</v>
      </c>
      <c r="B51" s="4" t="s">
        <v>105</v>
      </c>
      <c r="C51" s="22" t="s">
        <v>106</v>
      </c>
      <c r="D51" s="23">
        <v>1051</v>
      </c>
      <c r="E51" s="23">
        <v>1660</v>
      </c>
      <c r="F51" s="24">
        <f t="shared" si="22"/>
        <v>-0.36686746987951807</v>
      </c>
      <c r="G51" s="22">
        <v>9095</v>
      </c>
      <c r="H51" s="22">
        <v>15109</v>
      </c>
      <c r="I51" s="24">
        <f t="shared" si="23"/>
        <v>-0.39804090277318155</v>
      </c>
      <c r="J51" s="6">
        <v>138.79331499999998</v>
      </c>
      <c r="K51" s="6">
        <v>176.867427</v>
      </c>
      <c r="L51" s="24">
        <f t="shared" si="24"/>
        <v>-0.21526921404244784</v>
      </c>
      <c r="M51" s="6">
        <v>135.347452</v>
      </c>
      <c r="N51" s="6">
        <v>170.10558</v>
      </c>
      <c r="O51" s="24">
        <f t="shared" si="25"/>
        <v>-0.20433267386055176</v>
      </c>
      <c r="P51" s="49">
        <f t="shared" si="26"/>
        <v>3.4458629999999744</v>
      </c>
      <c r="Q51" s="49">
        <f t="shared" si="27"/>
        <v>6.761846999999989</v>
      </c>
      <c r="R51" s="24">
        <f t="shared" si="28"/>
        <v>-0.49039618908857596</v>
      </c>
      <c r="S51" s="6">
        <v>116.07191</v>
      </c>
      <c r="T51" s="6">
        <v>147.510226</v>
      </c>
      <c r="U51" s="24">
        <f t="shared" si="29"/>
        <v>-0.21312634962677088</v>
      </c>
      <c r="V51" s="62">
        <f t="shared" si="30"/>
        <v>8.653663177925784</v>
      </c>
      <c r="W51" s="62">
        <f t="shared" si="31"/>
        <v>9.101807228915662</v>
      </c>
      <c r="X51" s="24">
        <f t="shared" si="32"/>
        <v>0.8362932321344153</v>
      </c>
      <c r="Y51" s="24">
        <f t="shared" si="33"/>
        <v>0.8340157851677233</v>
      </c>
    </row>
    <row r="52" spans="1:25" ht="22.5" customHeight="1">
      <c r="A52" s="3">
        <v>20</v>
      </c>
      <c r="B52" s="4" t="s">
        <v>107</v>
      </c>
      <c r="C52" s="22" t="s">
        <v>108</v>
      </c>
      <c r="D52" s="23">
        <v>1868</v>
      </c>
      <c r="E52" s="23">
        <v>1937</v>
      </c>
      <c r="F52" s="24">
        <f t="shared" si="22"/>
        <v>-0.035622096024780586</v>
      </c>
      <c r="G52" s="22">
        <v>14977</v>
      </c>
      <c r="H52" s="22">
        <v>17412</v>
      </c>
      <c r="I52" s="24">
        <f t="shared" si="23"/>
        <v>-0.13984608316103836</v>
      </c>
      <c r="J52" s="6">
        <v>389.54620800000004</v>
      </c>
      <c r="K52" s="6">
        <v>346.775223</v>
      </c>
      <c r="L52" s="24">
        <f t="shared" si="24"/>
        <v>0.12333921850004853</v>
      </c>
      <c r="M52" s="6">
        <v>384.321638</v>
      </c>
      <c r="N52" s="6">
        <v>337.720858</v>
      </c>
      <c r="O52" s="24">
        <f t="shared" si="25"/>
        <v>0.13798608790695416</v>
      </c>
      <c r="P52" s="49">
        <f t="shared" si="26"/>
        <v>5.224570000000028</v>
      </c>
      <c r="Q52" s="49">
        <f t="shared" si="27"/>
        <v>9.054364999999962</v>
      </c>
      <c r="R52" s="24">
        <f t="shared" si="28"/>
        <v>-0.4229777571370217</v>
      </c>
      <c r="S52" s="6">
        <v>321.940574</v>
      </c>
      <c r="T52" s="6">
        <v>285.678242</v>
      </c>
      <c r="U52" s="24">
        <f t="shared" si="29"/>
        <v>0.12693417512699484</v>
      </c>
      <c r="V52" s="62">
        <f t="shared" si="30"/>
        <v>8.017665952890793</v>
      </c>
      <c r="W52" s="62">
        <f t="shared" si="31"/>
        <v>8.989158492514198</v>
      </c>
      <c r="X52" s="24">
        <f t="shared" si="32"/>
        <v>0.826450283402579</v>
      </c>
      <c r="Y52" s="24">
        <f t="shared" si="33"/>
        <v>0.8238138801514087</v>
      </c>
    </row>
    <row r="53" spans="1:25" ht="22.5" customHeight="1">
      <c r="A53" s="3">
        <v>21</v>
      </c>
      <c r="B53" s="4" t="s">
        <v>109</v>
      </c>
      <c r="C53" s="22" t="s">
        <v>110</v>
      </c>
      <c r="D53" s="23">
        <v>1905</v>
      </c>
      <c r="E53" s="23">
        <v>1936</v>
      </c>
      <c r="F53" s="24">
        <f t="shared" si="22"/>
        <v>-0.016012396694214875</v>
      </c>
      <c r="G53" s="22">
        <v>27428</v>
      </c>
      <c r="H53" s="22">
        <v>30317</v>
      </c>
      <c r="I53" s="24">
        <f t="shared" si="23"/>
        <v>-0.09529306989477851</v>
      </c>
      <c r="J53" s="6">
        <v>382.606574</v>
      </c>
      <c r="K53" s="6">
        <v>349.983185</v>
      </c>
      <c r="L53" s="24">
        <f t="shared" si="24"/>
        <v>0.09321416113176989</v>
      </c>
      <c r="M53" s="6">
        <v>379.783416</v>
      </c>
      <c r="N53" s="6">
        <v>344.762767</v>
      </c>
      <c r="O53" s="24">
        <f t="shared" si="25"/>
        <v>0.10157897647920894</v>
      </c>
      <c r="P53" s="49">
        <f t="shared" si="26"/>
        <v>2.823158000000035</v>
      </c>
      <c r="Q53" s="49">
        <f t="shared" si="27"/>
        <v>5.220417999999995</v>
      </c>
      <c r="R53" s="24">
        <f t="shared" si="28"/>
        <v>-0.4592084388644669</v>
      </c>
      <c r="S53" s="6">
        <v>326.171405</v>
      </c>
      <c r="T53" s="6">
        <v>299.941646</v>
      </c>
      <c r="U53" s="24">
        <f t="shared" si="29"/>
        <v>0.08744954010154363</v>
      </c>
      <c r="V53" s="62">
        <f t="shared" si="30"/>
        <v>14.397900262467191</v>
      </c>
      <c r="W53" s="62">
        <f t="shared" si="31"/>
        <v>15.659607438016529</v>
      </c>
      <c r="X53" s="24">
        <f t="shared" si="32"/>
        <v>0.8524981721824779</v>
      </c>
      <c r="Y53" s="24">
        <f t="shared" si="33"/>
        <v>0.8570173049885239</v>
      </c>
    </row>
    <row r="54" spans="1:25" ht="22.5" customHeight="1">
      <c r="A54" s="3">
        <v>22</v>
      </c>
      <c r="B54" s="4" t="s">
        <v>111</v>
      </c>
      <c r="C54" s="22" t="s">
        <v>112</v>
      </c>
      <c r="D54" s="23">
        <v>891</v>
      </c>
      <c r="E54" s="23">
        <v>993</v>
      </c>
      <c r="F54" s="24">
        <f t="shared" si="22"/>
        <v>-0.1027190332326284</v>
      </c>
      <c r="G54" s="22">
        <v>7315</v>
      </c>
      <c r="H54" s="22">
        <v>8886</v>
      </c>
      <c r="I54" s="24">
        <f t="shared" si="23"/>
        <v>-0.17679495836146747</v>
      </c>
      <c r="J54" s="6">
        <v>174.516199</v>
      </c>
      <c r="K54" s="6">
        <v>127.685479</v>
      </c>
      <c r="L54" s="24">
        <f t="shared" si="24"/>
        <v>0.36676621622729705</v>
      </c>
      <c r="M54" s="6">
        <v>173.350282</v>
      </c>
      <c r="N54" s="6">
        <v>127.095899</v>
      </c>
      <c r="O54" s="24">
        <f t="shared" si="25"/>
        <v>0.3639329306762289</v>
      </c>
      <c r="P54" s="49">
        <f t="shared" si="26"/>
        <v>1.1659170000000074</v>
      </c>
      <c r="Q54" s="49">
        <f t="shared" si="27"/>
        <v>0.589579999999998</v>
      </c>
      <c r="R54" s="24">
        <f t="shared" si="28"/>
        <v>0.9775382475660833</v>
      </c>
      <c r="S54" s="6">
        <v>149.58744099999998</v>
      </c>
      <c r="T54" s="6">
        <v>110.468915</v>
      </c>
      <c r="U54" s="24">
        <f t="shared" si="29"/>
        <v>0.3541134263878666</v>
      </c>
      <c r="V54" s="62">
        <f t="shared" si="30"/>
        <v>8.209876543209877</v>
      </c>
      <c r="W54" s="62">
        <f t="shared" si="31"/>
        <v>8.948640483383686</v>
      </c>
      <c r="X54" s="24">
        <f t="shared" si="32"/>
        <v>0.8571550483975415</v>
      </c>
      <c r="Y54" s="24">
        <f t="shared" si="33"/>
        <v>0.8651642760411307</v>
      </c>
    </row>
    <row r="55" spans="1:25" ht="22.5" customHeight="1">
      <c r="A55" s="3">
        <v>23</v>
      </c>
      <c r="B55" s="4" t="s">
        <v>113</v>
      </c>
      <c r="C55" s="22" t="s">
        <v>114</v>
      </c>
      <c r="D55" s="23">
        <v>508</v>
      </c>
      <c r="E55" s="23">
        <v>721</v>
      </c>
      <c r="F55" s="24">
        <f t="shared" si="22"/>
        <v>-0.29542302357836336</v>
      </c>
      <c r="G55" s="22">
        <v>3087</v>
      </c>
      <c r="H55" s="22">
        <v>4436</v>
      </c>
      <c r="I55" s="24">
        <f t="shared" si="23"/>
        <v>-0.3041027953110911</v>
      </c>
      <c r="J55" s="6">
        <v>52.939193</v>
      </c>
      <c r="K55" s="6">
        <v>65.552509</v>
      </c>
      <c r="L55" s="24">
        <f t="shared" si="24"/>
        <v>-0.19241545735495796</v>
      </c>
      <c r="M55" s="6">
        <v>52.094209</v>
      </c>
      <c r="N55" s="6">
        <v>64.735738</v>
      </c>
      <c r="O55" s="24">
        <f t="shared" si="25"/>
        <v>-0.19527898175811326</v>
      </c>
      <c r="P55" s="49">
        <f t="shared" si="26"/>
        <v>0.8449840000000037</v>
      </c>
      <c r="Q55" s="49">
        <f t="shared" si="27"/>
        <v>0.8167710000000028</v>
      </c>
      <c r="R55" s="24">
        <f t="shared" si="28"/>
        <v>0.03454211768047694</v>
      </c>
      <c r="S55" s="6">
        <v>46.169968</v>
      </c>
      <c r="T55" s="6">
        <v>58.53765500000001</v>
      </c>
      <c r="U55" s="24">
        <f t="shared" si="29"/>
        <v>-0.21127745892793295</v>
      </c>
      <c r="V55" s="62">
        <f t="shared" si="30"/>
        <v>6.076771653543307</v>
      </c>
      <c r="W55" s="62">
        <f t="shared" si="31"/>
        <v>6.1525658807212205</v>
      </c>
      <c r="X55" s="24">
        <f t="shared" si="32"/>
        <v>0.8721320704680934</v>
      </c>
      <c r="Y55" s="24">
        <f t="shared" si="33"/>
        <v>0.8929887794226153</v>
      </c>
    </row>
    <row r="56" spans="1:25" ht="22.5" customHeight="1">
      <c r="A56" s="3">
        <v>24</v>
      </c>
      <c r="B56" s="4" t="s">
        <v>115</v>
      </c>
      <c r="C56" s="22" t="s">
        <v>116</v>
      </c>
      <c r="D56" s="23">
        <v>45</v>
      </c>
      <c r="E56" s="23">
        <v>61</v>
      </c>
      <c r="F56" s="24">
        <f t="shared" si="22"/>
        <v>-0.26229508196721313</v>
      </c>
      <c r="G56" s="22">
        <v>381</v>
      </c>
      <c r="H56" s="22">
        <v>565</v>
      </c>
      <c r="I56" s="24">
        <f t="shared" si="23"/>
        <v>-0.3256637168141593</v>
      </c>
      <c r="J56" s="6">
        <v>5.585923</v>
      </c>
      <c r="K56" s="6">
        <v>6.880084</v>
      </c>
      <c r="L56" s="24">
        <f t="shared" si="24"/>
        <v>-0.18810249991133826</v>
      </c>
      <c r="M56" s="6">
        <v>5.585923</v>
      </c>
      <c r="N56" s="6">
        <v>6.871636</v>
      </c>
      <c r="O56" s="24">
        <f t="shared" si="25"/>
        <v>-0.18710435186031382</v>
      </c>
      <c r="P56" s="49">
        <f t="shared" si="26"/>
        <v>0</v>
      </c>
      <c r="Q56" s="49">
        <f t="shared" si="27"/>
        <v>0.008448000000000455</v>
      </c>
      <c r="R56" s="24">
        <f t="shared" si="28"/>
        <v>-1</v>
      </c>
      <c r="S56" s="6">
        <v>4.481358</v>
      </c>
      <c r="T56" s="6">
        <v>5.56766</v>
      </c>
      <c r="U56" s="24">
        <f t="shared" si="29"/>
        <v>-0.1951092559531293</v>
      </c>
      <c r="V56" s="62">
        <f t="shared" si="30"/>
        <v>8.466666666666667</v>
      </c>
      <c r="W56" s="62">
        <f t="shared" si="31"/>
        <v>9.262295081967213</v>
      </c>
      <c r="X56" s="24">
        <f t="shared" si="32"/>
        <v>0.8022591790112396</v>
      </c>
      <c r="Y56" s="24">
        <f t="shared" si="33"/>
        <v>0.8092430266839765</v>
      </c>
    </row>
    <row r="57" spans="1:25" ht="22.5" customHeight="1">
      <c r="A57" s="3">
        <v>25</v>
      </c>
      <c r="B57" s="4" t="s">
        <v>117</v>
      </c>
      <c r="C57" s="22" t="s">
        <v>118</v>
      </c>
      <c r="D57" s="23">
        <v>1429</v>
      </c>
      <c r="E57" s="23">
        <v>1459</v>
      </c>
      <c r="F57" s="24">
        <f t="shared" si="22"/>
        <v>-0.0205620287868403</v>
      </c>
      <c r="G57" s="22">
        <v>10741</v>
      </c>
      <c r="H57" s="22">
        <v>11435</v>
      </c>
      <c r="I57" s="24">
        <f t="shared" si="23"/>
        <v>-0.060690861390467865</v>
      </c>
      <c r="J57" s="6">
        <v>291.266083</v>
      </c>
      <c r="K57" s="6">
        <v>245.89560600000002</v>
      </c>
      <c r="L57" s="24">
        <f t="shared" si="24"/>
        <v>0.18451113355803503</v>
      </c>
      <c r="M57" s="6">
        <v>289.319023</v>
      </c>
      <c r="N57" s="6">
        <v>245.12230099999996</v>
      </c>
      <c r="O57" s="24">
        <f t="shared" si="25"/>
        <v>0.1803047777362373</v>
      </c>
      <c r="P57" s="49">
        <f t="shared" si="26"/>
        <v>1.947059999999965</v>
      </c>
      <c r="Q57" s="49">
        <f t="shared" si="27"/>
        <v>0.7733050000000503</v>
      </c>
      <c r="R57" s="24">
        <f t="shared" si="28"/>
        <v>1.5178422485304481</v>
      </c>
      <c r="S57" s="6">
        <v>226.000669</v>
      </c>
      <c r="T57" s="6">
        <v>190.54692</v>
      </c>
      <c r="U57" s="24">
        <f t="shared" si="29"/>
        <v>0.1860630914422547</v>
      </c>
      <c r="V57" s="62">
        <f t="shared" si="30"/>
        <v>7.516445066480056</v>
      </c>
      <c r="W57" s="62">
        <f t="shared" si="31"/>
        <v>7.8375599725839615</v>
      </c>
      <c r="X57" s="24">
        <f t="shared" si="32"/>
        <v>0.7759251151806783</v>
      </c>
      <c r="Y57" s="24">
        <f t="shared" si="33"/>
        <v>0.7749098208774011</v>
      </c>
    </row>
    <row r="58" spans="1:25" ht="22.5" customHeight="1">
      <c r="A58" s="3">
        <v>26</v>
      </c>
      <c r="B58" s="4" t="s">
        <v>119</v>
      </c>
      <c r="C58" s="22" t="s">
        <v>120</v>
      </c>
      <c r="D58" s="23">
        <v>459</v>
      </c>
      <c r="E58" s="23">
        <v>344</v>
      </c>
      <c r="F58" s="24">
        <f t="shared" si="22"/>
        <v>0.33430232558139533</v>
      </c>
      <c r="G58" s="22">
        <v>3437</v>
      </c>
      <c r="H58" s="22">
        <v>2822</v>
      </c>
      <c r="I58" s="24">
        <f t="shared" si="23"/>
        <v>0.2179305457122608</v>
      </c>
      <c r="J58" s="6">
        <v>45.401181</v>
      </c>
      <c r="K58" s="6">
        <v>30.237953000000005</v>
      </c>
      <c r="L58" s="24">
        <f t="shared" si="24"/>
        <v>0.5014634423170111</v>
      </c>
      <c r="M58" s="6">
        <v>45.398140999999995</v>
      </c>
      <c r="N58" s="6">
        <v>30.224417</v>
      </c>
      <c r="O58" s="24">
        <f t="shared" si="25"/>
        <v>0.5020352915326703</v>
      </c>
      <c r="P58" s="49">
        <f t="shared" si="26"/>
        <v>0.003040000000005705</v>
      </c>
      <c r="Q58" s="49">
        <f t="shared" si="27"/>
        <v>0.013536000000005544</v>
      </c>
      <c r="R58" s="24">
        <f t="shared" si="28"/>
        <v>-0.7754137115835948</v>
      </c>
      <c r="S58" s="6">
        <v>35.077696</v>
      </c>
      <c r="T58" s="6">
        <v>23.850379</v>
      </c>
      <c r="U58" s="24">
        <f t="shared" si="29"/>
        <v>0.47073956350966173</v>
      </c>
      <c r="V58" s="62">
        <f t="shared" si="30"/>
        <v>7.4880174291939</v>
      </c>
      <c r="W58" s="62">
        <f t="shared" si="31"/>
        <v>8.203488372093023</v>
      </c>
      <c r="X58" s="24">
        <f t="shared" si="32"/>
        <v>0.7726163775343201</v>
      </c>
      <c r="Y58" s="24">
        <f t="shared" si="33"/>
        <v>0.7887564015990103</v>
      </c>
    </row>
    <row r="59" spans="1:25" ht="22.5" customHeight="1">
      <c r="A59" s="3">
        <v>27</v>
      </c>
      <c r="B59" s="4" t="s">
        <v>121</v>
      </c>
      <c r="C59" s="22" t="s">
        <v>122</v>
      </c>
      <c r="D59" s="23">
        <v>1357</v>
      </c>
      <c r="E59" s="23">
        <v>1794</v>
      </c>
      <c r="F59" s="24">
        <f t="shared" si="22"/>
        <v>-0.24358974358974358</v>
      </c>
      <c r="G59" s="22">
        <v>49531</v>
      </c>
      <c r="H59" s="22">
        <v>65110</v>
      </c>
      <c r="I59" s="24">
        <f t="shared" si="23"/>
        <v>-0.2392720012286899</v>
      </c>
      <c r="J59" s="6">
        <v>514.671825</v>
      </c>
      <c r="K59" s="6">
        <v>663.811494</v>
      </c>
      <c r="L59" s="24">
        <f t="shared" si="24"/>
        <v>-0.2246717183236963</v>
      </c>
      <c r="M59" s="6">
        <v>501.80619299999995</v>
      </c>
      <c r="N59" s="6">
        <v>647.503694</v>
      </c>
      <c r="O59" s="24">
        <f t="shared" si="25"/>
        <v>-0.22501416184970838</v>
      </c>
      <c r="P59" s="49">
        <f t="shared" si="26"/>
        <v>12.865632000000062</v>
      </c>
      <c r="Q59" s="49">
        <f t="shared" si="27"/>
        <v>16.307800000000043</v>
      </c>
      <c r="R59" s="24">
        <f t="shared" si="28"/>
        <v>-0.21107494573148874</v>
      </c>
      <c r="S59" s="6">
        <v>461.034125</v>
      </c>
      <c r="T59" s="6">
        <v>596.795481</v>
      </c>
      <c r="U59" s="24">
        <f t="shared" si="29"/>
        <v>-0.22748388739893957</v>
      </c>
      <c r="V59" s="62">
        <f t="shared" si="30"/>
        <v>36.50036845983788</v>
      </c>
      <c r="W59" s="62">
        <f t="shared" si="31"/>
        <v>36.29319955406912</v>
      </c>
      <c r="X59" s="24">
        <f t="shared" si="32"/>
        <v>0.8957827155197392</v>
      </c>
      <c r="Y59" s="24">
        <f t="shared" si="33"/>
        <v>0.8990436086061504</v>
      </c>
    </row>
    <row r="60" spans="1:25" ht="22.5" customHeight="1">
      <c r="A60" s="25">
        <v>28</v>
      </c>
      <c r="B60" s="26" t="s">
        <v>123</v>
      </c>
      <c r="C60" s="27" t="s">
        <v>124</v>
      </c>
      <c r="D60" s="28">
        <v>881</v>
      </c>
      <c r="E60" s="28">
        <v>0</v>
      </c>
      <c r="F60" s="29" t="s">
        <v>37</v>
      </c>
      <c r="G60" s="27">
        <v>25873</v>
      </c>
      <c r="H60" s="27">
        <v>0</v>
      </c>
      <c r="I60" s="29" t="s">
        <v>37</v>
      </c>
      <c r="J60" s="50">
        <v>509.33301100000006</v>
      </c>
      <c r="K60" s="57">
        <v>0</v>
      </c>
      <c r="L60" s="29" t="s">
        <v>37</v>
      </c>
      <c r="M60" s="50">
        <v>495.617836</v>
      </c>
      <c r="N60" s="50">
        <v>0</v>
      </c>
      <c r="O60" s="29" t="s">
        <v>37</v>
      </c>
      <c r="P60" s="51">
        <f t="shared" si="26"/>
        <v>13.715175000000045</v>
      </c>
      <c r="Q60" s="51">
        <f t="shared" si="27"/>
        <v>0</v>
      </c>
      <c r="R60" s="29" t="s">
        <v>37</v>
      </c>
      <c r="S60" s="50">
        <v>381.93606800000003</v>
      </c>
      <c r="T60" s="50">
        <v>0</v>
      </c>
      <c r="U60" s="29" t="s">
        <v>37</v>
      </c>
      <c r="V60" s="63">
        <f t="shared" si="30"/>
        <v>29.367763904653803</v>
      </c>
      <c r="W60" s="63" t="s">
        <v>37</v>
      </c>
      <c r="X60" s="29">
        <f t="shared" si="32"/>
        <v>0.749874953618508</v>
      </c>
      <c r="Y60" s="29" t="s">
        <v>37</v>
      </c>
    </row>
    <row r="61" spans="1:26" ht="22.5" customHeight="1">
      <c r="A61" s="30" t="s">
        <v>28</v>
      </c>
      <c r="B61" s="31"/>
      <c r="C61" s="32"/>
      <c r="D61" s="33">
        <f>SUM(D33:D60)</f>
        <v>38632</v>
      </c>
      <c r="E61" s="33">
        <f>SUM(E33:E60)</f>
        <v>38716</v>
      </c>
      <c r="F61" s="34">
        <f aca="true" t="shared" si="34" ref="F61:F67">(D61-E61)/E61</f>
        <v>-0.0021696456245479906</v>
      </c>
      <c r="G61" s="35">
        <f>SUM(G33:G60)</f>
        <v>393616</v>
      </c>
      <c r="H61" s="35">
        <f>SUM(H33:H60)</f>
        <v>405223</v>
      </c>
      <c r="I61" s="34">
        <f aca="true" t="shared" si="35" ref="I61:I67">(G61-H61)/H61</f>
        <v>-0.028643487659881103</v>
      </c>
      <c r="J61" s="52">
        <f>SUM(J33:J60)</f>
        <v>7282.130665</v>
      </c>
      <c r="K61" s="58">
        <f>SUM(K33:K60)</f>
        <v>6244.153946999999</v>
      </c>
      <c r="L61" s="34">
        <f aca="true" t="shared" si="36" ref="L61:L67">(J61-K61)/K61</f>
        <v>0.16623176283132743</v>
      </c>
      <c r="M61" s="52">
        <f>SUM(M33:M60)</f>
        <v>7181.264150000001</v>
      </c>
      <c r="N61" s="52">
        <f>SUM(N33:N60)</f>
        <v>6134.613933000001</v>
      </c>
      <c r="O61" s="34">
        <f aca="true" t="shared" si="37" ref="O61:O67">(M61-N61)/N61</f>
        <v>0.17061386884832988</v>
      </c>
      <c r="P61" s="53">
        <f>SUM(P33:P60)</f>
        <v>100.86651500000025</v>
      </c>
      <c r="Q61" s="53">
        <f>SUM(Q33:Q60)</f>
        <v>109.5400139999999</v>
      </c>
      <c r="R61" s="34">
        <f>(P61-Q61)/Q61</f>
        <v>-0.07918110180266782</v>
      </c>
      <c r="S61" s="52">
        <f>SUM(S33:S60)</f>
        <v>6069.154455</v>
      </c>
      <c r="T61" s="52">
        <f>SUM(T33:T60)</f>
        <v>5328.593149</v>
      </c>
      <c r="U61" s="34">
        <f aca="true" t="shared" si="38" ref="U61:U67">(S61-T61)/T61</f>
        <v>0.13897876705767606</v>
      </c>
      <c r="V61" s="64">
        <f t="shared" si="30"/>
        <v>10.188858977013874</v>
      </c>
      <c r="W61" s="64">
        <f aca="true" t="shared" si="39" ref="W61:W67">H61/E61</f>
        <v>10.466551296621551</v>
      </c>
      <c r="X61" s="34">
        <f t="shared" si="32"/>
        <v>0.8334311390717128</v>
      </c>
      <c r="Y61" s="69">
        <f aca="true" t="shared" si="40" ref="Y61:Y67">T61/K61</f>
        <v>0.8533731221601479</v>
      </c>
      <c r="Z61" s="67"/>
    </row>
    <row r="62" spans="1:25" ht="22.5" customHeight="1">
      <c r="A62" s="36">
        <v>1</v>
      </c>
      <c r="B62" s="37" t="s">
        <v>125</v>
      </c>
      <c r="C62" s="38" t="s">
        <v>126</v>
      </c>
      <c r="D62" s="39">
        <v>223</v>
      </c>
      <c r="E62" s="39">
        <v>189</v>
      </c>
      <c r="F62" s="40">
        <f t="shared" si="34"/>
        <v>0.17989417989417988</v>
      </c>
      <c r="G62" s="38">
        <v>1979</v>
      </c>
      <c r="H62" s="38">
        <v>1806</v>
      </c>
      <c r="I62" s="40">
        <f t="shared" si="35"/>
        <v>0.09579180509413067</v>
      </c>
      <c r="J62" s="54">
        <v>30.620420000000003</v>
      </c>
      <c r="K62" s="54">
        <v>22.120342</v>
      </c>
      <c r="L62" s="40">
        <f t="shared" si="36"/>
        <v>0.38426521615262554</v>
      </c>
      <c r="M62" s="54">
        <v>30.58772</v>
      </c>
      <c r="N62" s="54">
        <v>22.120342</v>
      </c>
      <c r="O62" s="40">
        <f t="shared" si="37"/>
        <v>0.3827869388276185</v>
      </c>
      <c r="P62" s="55">
        <f>J62-M62</f>
        <v>0.03270000000000195</v>
      </c>
      <c r="Q62" s="55">
        <f>K62-N62</f>
        <v>0</v>
      </c>
      <c r="R62" s="40" t="s">
        <v>37</v>
      </c>
      <c r="S62" s="54">
        <v>23.327579</v>
      </c>
      <c r="T62" s="54">
        <v>16.826249</v>
      </c>
      <c r="U62" s="40">
        <f t="shared" si="38"/>
        <v>0.38638023245703773</v>
      </c>
      <c r="V62" s="65">
        <f t="shared" si="30"/>
        <v>8.874439461883409</v>
      </c>
      <c r="W62" s="65">
        <f t="shared" si="39"/>
        <v>9.555555555555555</v>
      </c>
      <c r="X62" s="40">
        <f t="shared" si="32"/>
        <v>0.7618307978793236</v>
      </c>
      <c r="Y62" s="40">
        <f t="shared" si="40"/>
        <v>0.7606685737498995</v>
      </c>
    </row>
    <row r="63" spans="1:25" ht="22.5" customHeight="1">
      <c r="A63" s="3">
        <v>2</v>
      </c>
      <c r="B63" s="4" t="s">
        <v>127</v>
      </c>
      <c r="C63" s="22" t="s">
        <v>128</v>
      </c>
      <c r="D63" s="23">
        <v>448</v>
      </c>
      <c r="E63" s="23">
        <v>440</v>
      </c>
      <c r="F63" s="24">
        <f t="shared" si="34"/>
        <v>0.01818181818181818</v>
      </c>
      <c r="G63" s="22">
        <v>5196</v>
      </c>
      <c r="H63" s="22">
        <v>5668</v>
      </c>
      <c r="I63" s="24">
        <f t="shared" si="35"/>
        <v>-0.08327452364149612</v>
      </c>
      <c r="J63" s="6">
        <v>90.175347</v>
      </c>
      <c r="K63" s="6">
        <v>88.093526</v>
      </c>
      <c r="L63" s="24">
        <f t="shared" si="36"/>
        <v>0.023631940898812532</v>
      </c>
      <c r="M63" s="6">
        <v>89.973297</v>
      </c>
      <c r="N63" s="6">
        <v>87.87909499999999</v>
      </c>
      <c r="O63" s="24">
        <f t="shared" si="37"/>
        <v>0.0238304911993007</v>
      </c>
      <c r="P63" s="49">
        <f>J63-M63</f>
        <v>0.20204999999999984</v>
      </c>
      <c r="Q63" s="49">
        <f>K63-N63</f>
        <v>0.2144310000000047</v>
      </c>
      <c r="R63" s="24">
        <f>(P63-Q63)/Q63</f>
        <v>-0.05773885305764833</v>
      </c>
      <c r="S63" s="6">
        <v>75.499115</v>
      </c>
      <c r="T63" s="6">
        <v>73.831331</v>
      </c>
      <c r="U63" s="24">
        <f t="shared" si="38"/>
        <v>0.02258910922247897</v>
      </c>
      <c r="V63" s="62">
        <f t="shared" si="30"/>
        <v>11.598214285714286</v>
      </c>
      <c r="W63" s="62">
        <f t="shared" si="39"/>
        <v>12.881818181818181</v>
      </c>
      <c r="X63" s="24">
        <f t="shared" si="32"/>
        <v>0.8372478455780159</v>
      </c>
      <c r="Y63" s="24">
        <f t="shared" si="40"/>
        <v>0.8381016670850479</v>
      </c>
    </row>
    <row r="64" spans="1:25" ht="22.5" customHeight="1">
      <c r="A64" s="3">
        <v>3</v>
      </c>
      <c r="B64" s="4" t="s">
        <v>129</v>
      </c>
      <c r="C64" s="22" t="s">
        <v>130</v>
      </c>
      <c r="D64" s="23">
        <v>184</v>
      </c>
      <c r="E64" s="23">
        <v>164</v>
      </c>
      <c r="F64" s="24">
        <f t="shared" si="34"/>
        <v>0.12195121951219512</v>
      </c>
      <c r="G64" s="22">
        <v>1286</v>
      </c>
      <c r="H64" s="22">
        <v>1191</v>
      </c>
      <c r="I64" s="24">
        <f t="shared" si="35"/>
        <v>0.07976490344248531</v>
      </c>
      <c r="J64" s="6">
        <v>34.209323</v>
      </c>
      <c r="K64" s="6">
        <v>30.150803999999997</v>
      </c>
      <c r="L64" s="24">
        <f t="shared" si="36"/>
        <v>0.13460732257753394</v>
      </c>
      <c r="M64" s="6">
        <v>34.093973</v>
      </c>
      <c r="N64" s="6">
        <v>30.150803999999997</v>
      </c>
      <c r="O64" s="24">
        <f t="shared" si="37"/>
        <v>0.1307815539512645</v>
      </c>
      <c r="P64" s="49">
        <f>J64-M64</f>
        <v>0.1153499999999994</v>
      </c>
      <c r="Q64" s="49">
        <f>K64-N64</f>
        <v>0</v>
      </c>
      <c r="R64" s="24" t="s">
        <v>37</v>
      </c>
      <c r="S64" s="6">
        <v>27.961646999999996</v>
      </c>
      <c r="T64" s="6">
        <v>25.046008999999998</v>
      </c>
      <c r="U64" s="24">
        <f t="shared" si="38"/>
        <v>0.11641128133428355</v>
      </c>
      <c r="V64" s="62">
        <f t="shared" si="30"/>
        <v>6.989130434782608</v>
      </c>
      <c r="W64" s="62">
        <f t="shared" si="39"/>
        <v>7.262195121951219</v>
      </c>
      <c r="X64" s="24">
        <f t="shared" si="32"/>
        <v>0.8173692007877501</v>
      </c>
      <c r="Y64" s="24">
        <f t="shared" si="40"/>
        <v>0.8306912479017143</v>
      </c>
    </row>
    <row r="65" spans="1:25" ht="22.5" customHeight="1">
      <c r="A65" s="25">
        <v>4</v>
      </c>
      <c r="B65" s="26" t="s">
        <v>131</v>
      </c>
      <c r="C65" s="27" t="s">
        <v>132</v>
      </c>
      <c r="D65" s="28">
        <v>89</v>
      </c>
      <c r="E65" s="28">
        <v>165</v>
      </c>
      <c r="F65" s="29">
        <f t="shared" si="34"/>
        <v>-0.46060606060606063</v>
      </c>
      <c r="G65" s="27">
        <v>820</v>
      </c>
      <c r="H65" s="27">
        <v>1689</v>
      </c>
      <c r="I65" s="29">
        <f t="shared" si="35"/>
        <v>-0.5145056246299585</v>
      </c>
      <c r="J65" s="50">
        <v>13.513836999999999</v>
      </c>
      <c r="K65" s="50">
        <v>26.610494</v>
      </c>
      <c r="L65" s="29">
        <f t="shared" si="36"/>
        <v>-0.4921613631073516</v>
      </c>
      <c r="M65" s="50">
        <v>13.412087</v>
      </c>
      <c r="N65" s="50">
        <v>26.409244</v>
      </c>
      <c r="O65" s="29">
        <f t="shared" si="37"/>
        <v>-0.4921442279832017</v>
      </c>
      <c r="P65" s="51">
        <f>J65-M65</f>
        <v>0.10174999999999912</v>
      </c>
      <c r="Q65" s="51">
        <f>K65-N65</f>
        <v>0.20124999999999815</v>
      </c>
      <c r="R65" s="29">
        <f>(P65-Q65)/Q65</f>
        <v>-0.4944099378881985</v>
      </c>
      <c r="S65" s="50">
        <v>10.281692</v>
      </c>
      <c r="T65" s="50">
        <v>20.166320000000002</v>
      </c>
      <c r="U65" s="29">
        <f t="shared" si="38"/>
        <v>-0.4901552687847858</v>
      </c>
      <c r="V65" s="63">
        <f t="shared" si="30"/>
        <v>9.213483146067416</v>
      </c>
      <c r="W65" s="63">
        <f t="shared" si="39"/>
        <v>10.236363636363636</v>
      </c>
      <c r="X65" s="29">
        <f t="shared" si="32"/>
        <v>0.7608269953233859</v>
      </c>
      <c r="Y65" s="29">
        <f t="shared" si="40"/>
        <v>0.7578333570207304</v>
      </c>
    </row>
    <row r="66" spans="1:26" ht="22.5" customHeight="1">
      <c r="A66" s="70" t="s">
        <v>28</v>
      </c>
      <c r="B66" s="71"/>
      <c r="C66" s="72"/>
      <c r="D66" s="73">
        <f>SUM(D62:D65)</f>
        <v>944</v>
      </c>
      <c r="E66" s="74">
        <f>SUM(E62:E65)</f>
        <v>958</v>
      </c>
      <c r="F66" s="34">
        <f t="shared" si="34"/>
        <v>-0.014613778705636743</v>
      </c>
      <c r="G66" s="75">
        <f>SUM(G62:G65)</f>
        <v>9281</v>
      </c>
      <c r="H66" s="75">
        <f>SUM(H62:H65)</f>
        <v>10354</v>
      </c>
      <c r="I66" s="34">
        <f t="shared" si="35"/>
        <v>-0.10363144678385165</v>
      </c>
      <c r="J66" s="81">
        <f>SUM(J62:J65)</f>
        <v>168.518927</v>
      </c>
      <c r="K66" s="82">
        <f>SUM(K62:K65)</f>
        <v>166.97516599999997</v>
      </c>
      <c r="L66" s="34">
        <f t="shared" si="36"/>
        <v>0.009245452704026765</v>
      </c>
      <c r="M66" s="82">
        <f>SUM(M62:M65)</f>
        <v>168.06707699999998</v>
      </c>
      <c r="N66" s="82">
        <f>SUM(N62:N65)</f>
        <v>166.559485</v>
      </c>
      <c r="O66" s="34">
        <f t="shared" si="37"/>
        <v>0.009051372847364342</v>
      </c>
      <c r="P66" s="53">
        <f>SUM(P62:P65)</f>
        <v>0.4518500000000003</v>
      </c>
      <c r="Q66" s="53">
        <f>SUM(Q62:Q65)</f>
        <v>0.41568100000000285</v>
      </c>
      <c r="R66" s="34">
        <f>(P66-Q66)/Q66</f>
        <v>0.08701143424885238</v>
      </c>
      <c r="S66" s="53">
        <f>SUM(S62:S65)</f>
        <v>137.070033</v>
      </c>
      <c r="T66" s="53">
        <f>SUM(T62:T65)</f>
        <v>135.869909</v>
      </c>
      <c r="U66" s="34">
        <f t="shared" si="38"/>
        <v>0.008832890290667583</v>
      </c>
      <c r="V66" s="64">
        <f t="shared" si="30"/>
        <v>9.83156779661017</v>
      </c>
      <c r="W66" s="64">
        <f t="shared" si="39"/>
        <v>10.807933194154488</v>
      </c>
      <c r="X66" s="34">
        <f t="shared" si="32"/>
        <v>0.8133806418076707</v>
      </c>
      <c r="Y66" s="69">
        <f t="shared" si="40"/>
        <v>0.8137132739847076</v>
      </c>
      <c r="Z66" s="67"/>
    </row>
    <row r="67" spans="1:26" ht="22.5" customHeight="1">
      <c r="A67" s="76" t="s">
        <v>133</v>
      </c>
      <c r="B67" s="77"/>
      <c r="C67" s="78"/>
      <c r="D67" s="79">
        <f>D11+D32+D61+D66</f>
        <v>139306</v>
      </c>
      <c r="E67" s="79">
        <f>E11+E32+E61+E66</f>
        <v>141334</v>
      </c>
      <c r="F67" s="34">
        <f t="shared" si="34"/>
        <v>-0.014348988919863586</v>
      </c>
      <c r="G67" s="79">
        <f aca="true" t="shared" si="41" ref="F67:U67">G11+G32+G61+G66</f>
        <v>1499221</v>
      </c>
      <c r="H67" s="79">
        <f t="shared" si="41"/>
        <v>1650088</v>
      </c>
      <c r="I67" s="34">
        <f t="shared" si="35"/>
        <v>-0.09142966920552116</v>
      </c>
      <c r="J67" s="83">
        <f t="shared" si="41"/>
        <v>85691.364495</v>
      </c>
      <c r="K67" s="83">
        <f t="shared" si="41"/>
        <v>83249.109581</v>
      </c>
      <c r="L67" s="34">
        <f t="shared" si="36"/>
        <v>0.029336709140699354</v>
      </c>
      <c r="M67" s="83">
        <f t="shared" si="41"/>
        <v>80947.60902</v>
      </c>
      <c r="N67" s="83">
        <f t="shared" si="41"/>
        <v>79254.061035</v>
      </c>
      <c r="O67" s="34">
        <f t="shared" si="37"/>
        <v>0.021368595664165355</v>
      </c>
      <c r="P67" s="83">
        <f t="shared" si="41"/>
        <v>4743.755475000004</v>
      </c>
      <c r="Q67" s="83">
        <f t="shared" si="41"/>
        <v>3995.0485459999936</v>
      </c>
      <c r="R67" s="34">
        <f>(P67-Q67)/Q67</f>
        <v>0.18740871866241676</v>
      </c>
      <c r="S67" s="83">
        <f t="shared" si="41"/>
        <v>57591.28841500001</v>
      </c>
      <c r="T67" s="83">
        <f t="shared" si="41"/>
        <v>56979.586443</v>
      </c>
      <c r="U67" s="34">
        <f t="shared" si="38"/>
        <v>0.010735458261213093</v>
      </c>
      <c r="V67" s="64">
        <f t="shared" si="30"/>
        <v>10.762070549725065</v>
      </c>
      <c r="W67" s="64">
        <f t="shared" si="39"/>
        <v>11.675095872189281</v>
      </c>
      <c r="X67" s="34">
        <f t="shared" si="32"/>
        <v>0.672078088082731</v>
      </c>
      <c r="Y67" s="69">
        <f t="shared" si="40"/>
        <v>0.6844467974466419</v>
      </c>
      <c r="Z67" s="67"/>
    </row>
    <row r="68" spans="1:25" ht="22.5" customHeight="1">
      <c r="A68" s="36"/>
      <c r="B68" s="37"/>
      <c r="C68" s="37"/>
      <c r="D68" s="36"/>
      <c r="E68" s="36"/>
      <c r="F68" s="80"/>
      <c r="G68" s="36"/>
      <c r="H68" s="36"/>
      <c r="I68" s="36"/>
      <c r="J68" s="54"/>
      <c r="K68" s="54"/>
      <c r="L68" s="80"/>
      <c r="M68" s="54"/>
      <c r="N68" s="54"/>
      <c r="O68" s="80"/>
      <c r="P68" s="84"/>
      <c r="Q68" s="84"/>
      <c r="R68" s="80"/>
      <c r="S68" s="84"/>
      <c r="T68" s="84"/>
      <c r="U68" s="84"/>
      <c r="V68" s="36"/>
      <c r="W68" s="36"/>
      <c r="X68" s="80"/>
      <c r="Y68" s="80"/>
    </row>
    <row r="71" ht="22.5" customHeight="1">
      <c r="J71" s="6">
        <v>10000</v>
      </c>
    </row>
  </sheetData>
  <sheetProtection/>
  <mergeCells count="18">
    <mergeCell ref="A1:Y1"/>
    <mergeCell ref="A2:Y2"/>
    <mergeCell ref="D3:F3"/>
    <mergeCell ref="G3:I3"/>
    <mergeCell ref="J3:L3"/>
    <mergeCell ref="M3:O3"/>
    <mergeCell ref="P3:R3"/>
    <mergeCell ref="S3:U3"/>
    <mergeCell ref="V3:W3"/>
    <mergeCell ref="X3:Y3"/>
    <mergeCell ref="A11:C11"/>
    <mergeCell ref="A32:C32"/>
    <mergeCell ref="A61:C61"/>
    <mergeCell ref="A66:C66"/>
    <mergeCell ref="A67:C67"/>
    <mergeCell ref="A3:A4"/>
    <mergeCell ref="B3:B4"/>
    <mergeCell ref="C3:C4"/>
  </mergeCells>
  <printOptions/>
  <pageMargins left="0.6020833333333333" right="0.6020833333333333" top="0.8027777777777778" bottom="0.8027777777777778" header="0.5" footer="0.5"/>
  <pageSetup fitToHeight="0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6" sqref="C26"/>
    </sheetView>
  </sheetViews>
  <sheetFormatPr defaultColWidth="8.8515625" defaultRowHeight="12.75"/>
  <cols>
    <col min="1" max="1" width="9.140625" style="1" bestFit="1" customWidth="1"/>
  </cols>
  <sheetData>
    <row r="1" ht="12.75">
      <c r="A1" s="2" t="s">
        <v>134</v>
      </c>
    </row>
  </sheetData>
  <sheetProtection/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xuyuan</dc:creator>
  <cp:keywords/>
  <dc:description/>
  <cp:lastModifiedBy>dell</cp:lastModifiedBy>
  <dcterms:created xsi:type="dcterms:W3CDTF">2019-06-24T02:38:46Z</dcterms:created>
  <dcterms:modified xsi:type="dcterms:W3CDTF">2021-12-15T07:04:00Z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D64BDB12FEAC4E57A3597BD1106B2E1D</vt:lpwstr>
  </property>
</Properties>
</file>