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77"/>
  </bookViews>
  <sheets>
    <sheet name="表1-1" sheetId="17" r:id="rId1"/>
    <sheet name="表1-2" sheetId="18" r:id="rId2"/>
    <sheet name="表1-3" sheetId="13" r:id="rId3"/>
    <sheet name="表1-4" sheetId="14" r:id="rId4"/>
    <sheet name="表1-5" sheetId="9" r:id="rId5"/>
    <sheet name="表2-1" sheetId="19" r:id="rId6"/>
    <sheet name="表2-2" sheetId="20" r:id="rId7"/>
    <sheet name="表2-3" sheetId="16" r:id="rId8"/>
    <sheet name="表2-4" sheetId="15" r:id="rId9"/>
    <sheet name="表3" sheetId="4" r:id="rId10"/>
    <sheet name="表4" sheetId="5" r:id="rId11"/>
    <sheet name="表5-1" sheetId="8" r:id="rId12"/>
    <sheet name="表5-2" sheetId="10" r:id="rId13"/>
  </sheets>
  <calcPr calcId="144525"/>
</workbook>
</file>

<file path=xl/sharedStrings.xml><?xml version="1.0" encoding="utf-8"?>
<sst xmlns="http://schemas.openxmlformats.org/spreadsheetml/2006/main" count="2455" uniqueCount="1713">
  <si>
    <t>表1-1</t>
  </si>
  <si>
    <t>2020年鄂州市一般公共预算收支决算表（全市）</t>
  </si>
  <si>
    <t>单位：万元</t>
  </si>
  <si>
    <t>预算科目</t>
  </si>
  <si>
    <t>年初预算数</t>
  </si>
  <si>
    <t>调整预算数</t>
  </si>
  <si>
    <t>决算数</t>
  </si>
  <si>
    <t>一、税收收入</t>
  </si>
  <si>
    <t>一、一般公共服务支出</t>
  </si>
  <si>
    <t>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</si>
  <si>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</si>
  <si>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</si>
  <si>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</si>
  <si>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</si>
  <si>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</si>
  <si>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</si>
  <si>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</si>
  <si>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</si>
  <si>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</si>
  <si>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</si>
  <si>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</si>
  <si>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</si>
  <si>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</si>
  <si>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</si>
  <si>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九、卫生健康支出</t>
  </si>
  <si>
    <t>土地增值税</t>
  </si>
  <si>
    <t>十、节能环保支出</t>
  </si>
  <si>
    <t>车船税</t>
  </si>
  <si>
    <t>十一、城乡社区支出</t>
  </si>
  <si>
    <t>耕地占用税</t>
  </si>
  <si>
    <t>十二、农林水支出</t>
  </si>
  <si>
    <t>契税</t>
  </si>
  <si>
    <t>十三、交通运输支出</t>
  </si>
  <si>
    <t>烟叶税</t>
  </si>
  <si>
    <t>十四、资源勘探信息等支出</t>
  </si>
  <si>
    <t>环境保护税</t>
  </si>
  <si>
    <t>十五、商业服务业等支出</t>
  </si>
  <si>
    <t>其他税收收入</t>
  </si>
  <si>
    <t>十六、金融支出</t>
  </si>
  <si>
    <t>十七、援助其他地区支出</t>
  </si>
  <si>
    <t>二、非税收入</t>
  </si>
  <si>
    <t>十八、自然资源海洋气象等支出</t>
  </si>
  <si>
    <t>专项收入</t>
  </si>
  <si>
    <t>十九、住房保障支出</t>
  </si>
  <si>
    <t>行政事业性收费收入</t>
  </si>
  <si>
    <t>二十、粮油物资储备支出</t>
  </si>
  <si>
    <t>罚没收入</t>
  </si>
  <si>
    <t>二十一、灾害防治及应急管理支出</t>
  </si>
  <si>
    <t>国有资本经营预算收入</t>
  </si>
  <si>
    <t>二十二、预备费</t>
  </si>
  <si>
    <t>国有资源(资产)有偿使用收入</t>
  </si>
  <si>
    <t>二十三、其他支出</t>
  </si>
  <si>
    <t>其他收入</t>
  </si>
  <si>
    <t>二十四、债务付息支出</t>
  </si>
  <si>
    <t>二十五、债务发行费用支出</t>
  </si>
  <si>
    <t>本年收入合计</t>
  </si>
  <si>
    <t>本年支出合计</t>
  </si>
  <si>
    <t>上级补助收入</t>
  </si>
  <si>
    <t>上解上级支出</t>
  </si>
  <si>
    <t>返还性收入</t>
  </si>
  <si>
    <t>一般性转移支付收入</t>
  </si>
  <si>
    <t>专项转移支付收入</t>
  </si>
  <si>
    <t>债务转贷收入</t>
  </si>
  <si>
    <t>债务还本支出</t>
  </si>
  <si>
    <t>上年结余</t>
  </si>
  <si>
    <t>动用预算稳定调节基金</t>
  </si>
  <si>
    <t>补充预算稳定调节基金</t>
  </si>
  <si>
    <t>调入资金</t>
  </si>
  <si>
    <t>调出资金</t>
  </si>
  <si>
    <t>从政府性基金预算调入</t>
  </si>
  <si>
    <t>从其他资金调入</t>
  </si>
  <si>
    <t>年终滚存结余</t>
  </si>
  <si>
    <t>结转下年支出</t>
  </si>
  <si>
    <t>净结余</t>
  </si>
  <si>
    <t>收 入 总 计</t>
  </si>
  <si>
    <t>支 出 总 计</t>
  </si>
  <si>
    <t>表1-2</t>
  </si>
  <si>
    <t>2020年鄂州市一般公共预算收支决算表（市直）</t>
  </si>
  <si>
    <t>转移性收入</t>
  </si>
  <si>
    <t>转移性支出</t>
  </si>
  <si>
    <t>补助下级支出</t>
  </si>
  <si>
    <t>下级上解收入</t>
  </si>
  <si>
    <t>债务转贷支出</t>
  </si>
  <si>
    <t>从国有资本经营预算调入</t>
  </si>
  <si>
    <t>表1-3</t>
  </si>
  <si>
    <t>2020年鄂州市市直一般公共预算支出决算表</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</si>
  <si>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</si>
  <si>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</si>
  <si>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</si>
  <si>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</si>
  <si>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</si>
  <si>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</si>
  <si>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</si>
  <si>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</si>
  <si>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</si>
  <si>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</si>
  <si>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</si>
  <si>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</si>
  <si>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</si>
  <si>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</si>
  <si>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</si>
  <si>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</si>
  <si>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</si>
  <si>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</si>
  <si>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</si>
  <si>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</si>
  <si>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</si>
  <si>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</si>
  <si>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</si>
  <si>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</si>
  <si>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</si>
  <si>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</si>
  <si>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</si>
  <si>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</si>
  <si>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</si>
  <si>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</si>
  <si>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</si>
  <si>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</si>
  <si>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</si>
  <si>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</si>
  <si>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</si>
  <si>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</si>
  <si>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</si>
  <si>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</si>
  <si>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</si>
  <si>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</si>
  <si>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</si>
  <si>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</si>
  <si>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</si>
  <si>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</si>
  <si>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</si>
  <si>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</si>
  <si>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</si>
  <si>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</si>
  <si>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</si>
  <si>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</si>
  <si>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</si>
  <si>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</si>
  <si>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</si>
  <si>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</si>
  <si>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</si>
  <si>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</si>
  <si>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</si>
  <si>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</si>
  <si>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</si>
  <si>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</si>
  <si>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</si>
  <si>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</si>
  <si>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</si>
  <si>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</si>
  <si>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</si>
  <si>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</si>
  <si>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</si>
  <si>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</si>
  <si>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</si>
  <si>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</si>
  <si>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</si>
  <si>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</si>
  <si>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</si>
  <si>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</si>
  <si>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</si>
  <si>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</si>
  <si>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</si>
  <si>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</si>
  <si>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</si>
  <si>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</si>
  <si>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</si>
  <si>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</si>
  <si>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</si>
  <si>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</si>
  <si>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</si>
  <si>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</si>
  <si>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</si>
  <si>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</si>
  <si>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</si>
  <si>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</si>
  <si>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</si>
  <si>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</si>
  <si>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</si>
  <si>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</si>
  <si>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</si>
  <si>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</si>
  <si>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</si>
  <si>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</si>
  <si>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</si>
  <si>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</si>
  <si>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</si>
  <si>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</si>
  <si>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</si>
  <si>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</si>
  <si>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</si>
  <si>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</si>
  <si>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</si>
  <si>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</si>
  <si>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</si>
  <si>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</si>
  <si>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</si>
  <si>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</si>
  <si>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</si>
  <si>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</si>
  <si>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</si>
  <si>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</si>
  <si>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</si>
  <si>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</si>
  <si>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</si>
  <si>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</si>
  <si>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</si>
  <si>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</si>
  <si>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</si>
  <si>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</si>
  <si>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</si>
  <si>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</si>
  <si>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</si>
  <si>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</si>
  <si>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</si>
  <si>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</si>
  <si>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</si>
  <si>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</si>
  <si>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</si>
  <si>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</si>
  <si>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</si>
  <si>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</si>
  <si>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</si>
  <si>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</si>
  <si>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</si>
  <si>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</si>
  <si>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</si>
  <si>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</si>
  <si>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</si>
  <si>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</si>
  <si>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</si>
  <si>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</si>
  <si>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</si>
  <si>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</si>
  <si>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</si>
  <si>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</si>
  <si>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</si>
  <si>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</si>
  <si>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</si>
  <si>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</si>
  <si>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</si>
  <si>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</si>
  <si>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</si>
  <si>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</si>
  <si>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</si>
  <si>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</si>
  <si>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</si>
  <si>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</si>
  <si>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</si>
  <si>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</si>
  <si>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</si>
  <si>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</si>
  <si>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</si>
  <si>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</si>
  <si>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</si>
  <si>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</si>
  <si>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</si>
  <si>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</si>
  <si>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</si>
  <si>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</si>
  <si>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</si>
  <si>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</si>
  <si>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</si>
  <si>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</si>
  <si>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</si>
  <si>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</si>
  <si>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</si>
  <si>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</si>
  <si>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</si>
  <si>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</si>
  <si>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</si>
  <si>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</si>
  <si>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</si>
  <si>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</si>
  <si>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</si>
  <si>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</si>
  <si>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</si>
  <si>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</si>
  <si>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</si>
  <si>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</si>
  <si>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</si>
  <si>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</si>
  <si>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</si>
  <si>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</si>
  <si>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</si>
  <si>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</si>
  <si>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</si>
  <si>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</si>
  <si>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</si>
  <si>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</si>
  <si>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</si>
  <si>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</si>
  <si>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</si>
  <si>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</si>
  <si>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</si>
  <si>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</si>
  <si>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</si>
  <si>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</si>
  <si>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</si>
  <si>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</si>
  <si>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</si>
  <si>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</si>
  <si>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</si>
  <si>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</si>
  <si>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</si>
  <si>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</si>
  <si>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</si>
  <si>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</si>
  <si>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</si>
  <si>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</si>
  <si>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</si>
  <si>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</si>
  <si>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</si>
  <si>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</si>
  <si>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</si>
  <si>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</si>
  <si>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</si>
  <si>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</si>
  <si>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</si>
  <si>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</si>
  <si>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</si>
  <si>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</si>
  <si>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</si>
  <si>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</si>
  <si>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</si>
  <si>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</si>
  <si>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</si>
  <si>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</si>
  <si>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</si>
  <si>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</si>
  <si>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</si>
  <si>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</si>
  <si>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</si>
  <si>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</si>
  <si>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</si>
  <si>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</si>
  <si>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</si>
  <si>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</si>
  <si>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</si>
  <si>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</si>
  <si>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</si>
  <si>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</si>
  <si>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</si>
  <si>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</si>
  <si>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</si>
  <si>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</si>
  <si>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</si>
  <si>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</si>
  <si>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</si>
  <si>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</si>
  <si>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</si>
  <si>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</si>
  <si>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</si>
  <si>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</si>
  <si>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</si>
  <si>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</si>
  <si>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</si>
  <si>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</si>
  <si>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</si>
  <si>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</si>
  <si>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</si>
  <si>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</si>
  <si>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</si>
  <si>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</si>
  <si>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</si>
  <si>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</si>
  <si>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</si>
  <si>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</si>
  <si>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</si>
  <si>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</si>
  <si>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</si>
  <si>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</si>
  <si>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</si>
  <si>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</si>
  <si>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</si>
  <si>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</si>
  <si>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</si>
  <si>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</si>
  <si>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</si>
  <si>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</si>
  <si>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</si>
  <si>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</si>
  <si>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</si>
  <si>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</si>
  <si>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</si>
  <si>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</si>
  <si>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</si>
  <si>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</si>
  <si>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</si>
  <si>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</si>
  <si>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</si>
  <si>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</si>
  <si>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</si>
  <si>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</si>
  <si>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</si>
  <si>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</si>
  <si>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</si>
  <si>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</si>
  <si>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</si>
  <si>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</si>
  <si>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</si>
  <si>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</si>
  <si>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</si>
  <si>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</si>
  <si>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</si>
  <si>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</si>
  <si>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</si>
  <si>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</si>
  <si>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</si>
  <si>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</si>
  <si>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</si>
  <si>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</si>
  <si>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</si>
  <si>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</si>
  <si>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</si>
  <si>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</si>
  <si>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</si>
  <si>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</si>
  <si>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</si>
  <si>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</si>
  <si>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</si>
  <si>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</si>
  <si>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</si>
  <si>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</si>
  <si>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</si>
  <si>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</si>
  <si>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</si>
  <si>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</si>
  <si>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</si>
  <si>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</si>
  <si>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</si>
  <si>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</si>
  <si>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</si>
  <si>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</si>
  <si>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</si>
  <si>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</si>
  <si>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</si>
  <si>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</si>
  <si>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</si>
  <si>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</si>
  <si>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</si>
  <si>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</si>
  <si>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</si>
  <si>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</si>
  <si>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</si>
  <si>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</si>
  <si>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</si>
  <si>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</si>
  <si>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</si>
  <si>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</si>
  <si>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</si>
  <si>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</si>
  <si>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</si>
  <si>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</si>
  <si>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</si>
  <si>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</si>
  <si>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</si>
  <si>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</si>
  <si>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</si>
  <si>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</si>
  <si>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</si>
  <si>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</si>
  <si>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</si>
  <si>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</si>
  <si>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</si>
  <si>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</si>
  <si>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</si>
  <si>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</si>
  <si>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</si>
  <si>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</si>
  <si>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</si>
  <si>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</si>
  <si>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</si>
  <si>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</si>
  <si>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</si>
  <si>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</si>
  <si>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</si>
  <si>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</si>
  <si>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</si>
  <si>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</si>
  <si>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</si>
  <si>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</si>
  <si>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</si>
  <si>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</si>
  <si>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</si>
  <si>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</si>
  <si>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</si>
  <si>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</si>
  <si>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</si>
  <si>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</si>
  <si>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</si>
  <si>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</si>
  <si>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</si>
  <si>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</si>
  <si>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</si>
  <si>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</si>
  <si>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</si>
  <si>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</si>
  <si>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</si>
  <si>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</si>
  <si>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</si>
  <si>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</si>
  <si>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</si>
  <si>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</si>
  <si>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</si>
  <si>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</si>
  <si>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</si>
  <si>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</si>
  <si>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</si>
  <si>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</si>
  <si>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</si>
  <si>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</si>
  <si>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</si>
  <si>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</si>
  <si>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</si>
  <si>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</si>
  <si>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</si>
  <si>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</si>
  <si>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</si>
  <si>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</si>
  <si>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</si>
  <si>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</si>
  <si>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</si>
  <si>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</si>
  <si>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</si>
  <si>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</si>
  <si>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</si>
  <si>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</si>
  <si>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</si>
  <si>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</si>
  <si>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</si>
  <si>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</si>
  <si>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</si>
  <si>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</si>
  <si>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</si>
  <si>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</si>
  <si>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</si>
  <si>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</si>
  <si>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</si>
  <si>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</si>
  <si>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</si>
  <si>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</si>
  <si>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</si>
  <si>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</si>
  <si>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</si>
  <si>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</si>
  <si>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</si>
  <si>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</si>
  <si>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</si>
  <si>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</si>
  <si>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</si>
  <si>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</si>
  <si>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</si>
  <si>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</si>
  <si>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</si>
  <si>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</si>
  <si>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</si>
  <si>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</si>
  <si>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</si>
  <si>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</si>
  <si>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</si>
  <si>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</si>
  <si>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</si>
  <si>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</si>
  <si>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</si>
  <si>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</si>
  <si>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</si>
  <si>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</si>
  <si>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</si>
  <si>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</si>
  <si>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</si>
  <si>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</si>
  <si>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</si>
  <si>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</si>
  <si>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</si>
  <si>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</si>
  <si>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</si>
  <si>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</si>
  <si>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</si>
  <si>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</si>
  <si>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</si>
  <si>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</si>
  <si>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</si>
  <si>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</si>
  <si>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</si>
  <si>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</si>
  <si>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</si>
  <si>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</si>
  <si>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</si>
  <si>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</si>
  <si>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</si>
  <si>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</si>
  <si>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</si>
  <si>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</si>
  <si>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</si>
  <si>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</si>
  <si>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</si>
  <si>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</si>
  <si>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</si>
  <si>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</si>
  <si>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</si>
  <si>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</si>
  <si>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</si>
  <si>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</si>
  <si>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</si>
  <si>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</si>
  <si>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</si>
  <si>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</si>
  <si>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</si>
  <si>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</si>
  <si>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</si>
  <si>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</si>
  <si>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</si>
  <si>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</si>
  <si>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</si>
  <si>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</si>
  <si>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</si>
  <si>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</si>
  <si>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</si>
  <si>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</si>
  <si>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</si>
  <si>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</si>
  <si>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</si>
  <si>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</si>
  <si>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</si>
  <si>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</si>
  <si>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</si>
  <si>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</si>
  <si>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</si>
  <si>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</si>
  <si>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</si>
  <si>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</si>
  <si>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</si>
  <si>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</si>
  <si>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</si>
  <si>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</si>
  <si>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</si>
  <si>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</si>
  <si>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</si>
  <si>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</si>
  <si>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</si>
  <si>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</si>
  <si>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</si>
  <si>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</si>
  <si>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</si>
  <si>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</si>
  <si>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</si>
  <si>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</si>
  <si>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</si>
  <si>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</si>
  <si>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</si>
  <si>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</si>
  <si>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</si>
  <si>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</si>
  <si>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</si>
  <si>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</si>
  <si>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</si>
  <si>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</si>
  <si>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</si>
  <si>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</si>
  <si>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</si>
  <si>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</si>
  <si>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</si>
  <si>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</si>
  <si>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</si>
  <si>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</si>
  <si>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</si>
  <si>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</si>
  <si>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</si>
  <si>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</si>
  <si>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</si>
  <si>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</si>
  <si>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</si>
  <si>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</si>
  <si>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</si>
  <si>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</si>
  <si>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</si>
  <si>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</si>
  <si>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</si>
  <si>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</si>
  <si>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</si>
  <si>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</si>
  <si>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</si>
  <si>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</si>
  <si>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</si>
  <si>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</si>
  <si>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</si>
  <si>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</si>
  <si>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</si>
  <si>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</si>
  <si>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</si>
  <si>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</si>
  <si>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</si>
  <si>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</si>
  <si>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</si>
  <si>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</si>
  <si>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</si>
  <si>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</si>
  <si>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</si>
  <si>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</si>
  <si>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</si>
  <si>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</si>
  <si>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</si>
  <si>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</si>
  <si>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</si>
  <si>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</si>
  <si>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</si>
  <si>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</si>
  <si>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</si>
  <si>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</si>
  <si>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</si>
  <si>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</si>
  <si>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</si>
  <si>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</si>
  <si>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</si>
  <si>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</si>
  <si>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</si>
  <si>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</si>
  <si>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</si>
  <si>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</si>
  <si>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</si>
  <si>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</si>
  <si>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</si>
  <si>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</si>
  <si>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</si>
  <si>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</si>
  <si>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</si>
  <si>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</si>
  <si>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</si>
  <si>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</si>
  <si>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</si>
  <si>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</si>
  <si>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</si>
  <si>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</si>
  <si>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</si>
  <si>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</si>
  <si>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</si>
  <si>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</si>
  <si>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</si>
  <si>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</si>
  <si>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</si>
  <si>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</si>
  <si>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</si>
  <si>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</si>
  <si>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</si>
  <si>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</si>
  <si>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</si>
  <si>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</si>
  <si>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</si>
  <si>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</si>
  <si>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</si>
  <si>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</si>
  <si>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</si>
  <si>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</si>
  <si>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</si>
  <si>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</si>
  <si>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</si>
  <si>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</si>
  <si>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</si>
  <si>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</si>
  <si>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</si>
  <si>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</si>
  <si>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</si>
  <si>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</si>
  <si>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</si>
  <si>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</si>
  <si>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</si>
  <si>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</si>
  <si>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</si>
  <si>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</si>
  <si>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</si>
  <si>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</si>
  <si>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</si>
  <si>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</si>
  <si>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</si>
  <si>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</si>
  <si>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</si>
  <si>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</si>
  <si>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</si>
  <si>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</si>
  <si>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</si>
  <si>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</si>
  <si>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</si>
  <si>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</si>
  <si>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</si>
  <si>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</si>
  <si>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</si>
  <si>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</si>
  <si>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</si>
  <si>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</si>
  <si>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</si>
  <si>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</si>
  <si>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</si>
  <si>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</si>
  <si>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</si>
  <si>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</si>
  <si>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</si>
  <si>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</si>
  <si>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</si>
  <si>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</si>
  <si>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</si>
  <si>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</si>
  <si>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</si>
  <si>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</si>
  <si>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</si>
  <si>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</si>
  <si>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</si>
  <si>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</si>
  <si>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</si>
  <si>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</si>
  <si>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</si>
  <si>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</si>
  <si>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</si>
  <si>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</si>
  <si>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</si>
  <si>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</si>
  <si>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</si>
  <si>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</si>
  <si>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</si>
  <si>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</si>
  <si>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</si>
  <si>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</si>
  <si>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</si>
  <si>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</si>
  <si>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</si>
  <si>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</si>
  <si>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</si>
  <si>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</si>
  <si>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</si>
  <si>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</si>
  <si>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</si>
  <si>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</si>
  <si>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</si>
  <si>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</si>
  <si>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</si>
  <si>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</si>
  <si>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</si>
  <si>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</si>
  <si>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</si>
  <si>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</si>
  <si>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</si>
  <si>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</si>
  <si>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</si>
  <si>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</si>
  <si>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</si>
  <si>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</si>
  <si>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</si>
  <si>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</si>
  <si>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</si>
  <si>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</si>
  <si>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</si>
  <si>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</si>
  <si>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</si>
  <si>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</si>
  <si>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</si>
  <si>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</si>
  <si>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</si>
  <si>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</si>
  <si>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</si>
  <si>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</si>
  <si>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</si>
  <si>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</si>
  <si>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</si>
  <si>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</si>
  <si>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</si>
  <si>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</si>
  <si>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</si>
  <si>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</si>
  <si>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</si>
  <si>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</si>
  <si>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</si>
  <si>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</si>
  <si>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</si>
  <si>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</si>
  <si>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</si>
  <si>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</si>
  <si>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</si>
  <si>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</si>
  <si>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</si>
  <si>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</si>
  <si>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</si>
  <si>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</si>
  <si>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</si>
  <si>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</si>
  <si>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</si>
  <si>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</si>
  <si>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</si>
  <si>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</si>
  <si>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</si>
  <si>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</si>
  <si>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</si>
  <si>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</si>
  <si>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</si>
  <si>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</si>
  <si>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</si>
  <si>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</si>
  <si>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</si>
  <si>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</si>
  <si>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</si>
  <si>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</si>
  <si>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</si>
  <si>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</si>
  <si>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</si>
  <si>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</si>
  <si>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</si>
  <si>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</si>
  <si>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</si>
  <si>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</si>
  <si>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</si>
  <si>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</si>
  <si>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</si>
  <si>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</si>
  <si>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</si>
  <si>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</si>
  <si>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</si>
  <si>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</si>
  <si>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</si>
  <si>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</si>
  <si>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</si>
  <si>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</si>
  <si>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</si>
  <si>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</si>
  <si>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</si>
  <si>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</si>
  <si>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</si>
  <si>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</si>
  <si>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</si>
  <si>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</si>
  <si>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</si>
  <si>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</si>
  <si>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</si>
  <si>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</si>
  <si>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</si>
  <si>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</si>
  <si>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</si>
  <si>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</si>
  <si>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</si>
  <si>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</si>
  <si>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</si>
  <si>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</si>
  <si>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</si>
  <si>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</si>
  <si>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</si>
  <si>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</si>
  <si>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</si>
  <si>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</si>
  <si>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</si>
  <si>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</si>
  <si>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</si>
  <si>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</si>
  <si>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</si>
  <si>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</si>
  <si>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</si>
  <si>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</si>
  <si>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</si>
  <si>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</si>
  <si>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</si>
  <si>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</si>
  <si>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</si>
  <si>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</si>
  <si>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</si>
  <si>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</si>
  <si>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</si>
  <si>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</si>
  <si>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</si>
  <si>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</si>
  <si>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</si>
  <si>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</si>
  <si>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</si>
  <si>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</si>
  <si>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</si>
  <si>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</si>
  <si>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</si>
  <si>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</si>
  <si>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</si>
  <si>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</si>
  <si>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</si>
  <si>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</si>
  <si>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</si>
  <si>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</si>
  <si>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</si>
  <si>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</si>
  <si>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</si>
  <si>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</si>
  <si>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</si>
  <si>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</si>
  <si>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</si>
  <si>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</si>
  <si>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</si>
  <si>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</si>
  <si>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</si>
  <si>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</si>
  <si>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</si>
  <si>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</si>
  <si>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</si>
  <si>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</si>
  <si>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</si>
  <si>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</si>
  <si>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</si>
  <si>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</si>
  <si>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</si>
  <si>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</si>
  <si>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</si>
  <si>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</si>
  <si>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</si>
  <si>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</si>
  <si>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</si>
  <si>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</si>
  <si>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</si>
  <si>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</si>
  <si>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</si>
  <si>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</si>
  <si>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</si>
  <si>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</si>
  <si>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</si>
  <si>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</si>
  <si>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</si>
  <si>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</si>
  <si>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</si>
  <si>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</si>
  <si>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</si>
  <si>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</si>
  <si>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</si>
  <si>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</si>
  <si>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</si>
  <si>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</si>
  <si>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</si>
  <si>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</si>
  <si>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</si>
  <si>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</si>
  <si>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</si>
  <si>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</si>
  <si>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</si>
  <si>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</si>
  <si>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</si>
  <si>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</si>
  <si>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</si>
  <si>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</si>
  <si>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</si>
  <si>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</si>
  <si>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</si>
  <si>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</si>
  <si>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</si>
  <si>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</si>
  <si>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</si>
  <si>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</si>
  <si>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</si>
  <si>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</si>
  <si>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</si>
  <si>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</si>
  <si>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</si>
  <si>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</si>
  <si>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</si>
  <si>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</si>
  <si>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</si>
  <si>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</si>
  <si>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</si>
  <si>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</si>
  <si>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</si>
  <si>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</si>
  <si>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</si>
  <si>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</si>
  <si>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</si>
  <si>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</si>
  <si>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</si>
  <si>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</si>
  <si>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</si>
  <si>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</si>
  <si>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</si>
  <si>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</si>
  <si>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</si>
  <si>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</si>
  <si>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</si>
  <si>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</si>
  <si>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</si>
  <si>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</si>
  <si>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</si>
  <si>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</si>
  <si>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</si>
  <si>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</si>
  <si>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</si>
  <si>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</si>
  <si>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</si>
  <si>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</si>
  <si>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</si>
  <si>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</si>
  <si>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</si>
  <si>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</si>
  <si>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</si>
  <si>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</si>
  <si>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</si>
  <si>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</si>
  <si>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</si>
  <si>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</si>
  <si>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</si>
  <si>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</si>
  <si>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</si>
  <si>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</si>
  <si>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</si>
  <si>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</si>
  <si>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</si>
  <si>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</si>
  <si>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</si>
  <si>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</si>
  <si>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</si>
  <si>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</si>
  <si>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</si>
  <si>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</si>
  <si>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</si>
  <si>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</si>
  <si>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</si>
  <si>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</si>
  <si>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</si>
  <si>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</si>
  <si>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</si>
  <si>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</si>
  <si>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</si>
  <si>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</si>
  <si>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</si>
  <si>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</si>
  <si>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</si>
  <si>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</si>
  <si>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</si>
  <si>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</si>
  <si>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</si>
  <si>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</si>
  <si>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</si>
  <si>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</si>
  <si>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</si>
  <si>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</si>
  <si>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</si>
  <si>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</si>
  <si>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表1-4</t>
  </si>
  <si>
    <t>2020年鄂州市市直一般公共预算基本支出决算表</t>
  </si>
  <si>
    <t>单位:万元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</si>
  <si>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</si>
  <si>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</si>
  <si>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</si>
  <si>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</si>
  <si>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</si>
  <si>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</si>
  <si>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</si>
  <si>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</si>
  <si>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</si>
  <si>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</si>
  <si>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</si>
  <si>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</si>
  <si>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</si>
  <si>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</si>
  <si>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</si>
  <si>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</si>
  <si>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</si>
  <si>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</si>
  <si>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</si>
  <si>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</si>
  <si>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</si>
  <si>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</si>
  <si>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</si>
  <si>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</si>
  <si>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</si>
  <si>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</si>
  <si>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</si>
  <si>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</si>
  <si>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</si>
  <si>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</si>
  <si>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</si>
  <si>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</si>
  <si>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</si>
  <si>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</si>
  <si>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</si>
  <si>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</si>
  <si>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</si>
  <si>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</si>
  <si>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</si>
  <si>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</si>
  <si>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</si>
  <si>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</si>
  <si>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</si>
  <si>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</si>
  <si>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</si>
  <si>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</si>
  <si>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</si>
  <si>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</si>
  <si>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</si>
  <si>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</si>
  <si>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</si>
  <si>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</si>
  <si>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</si>
  <si>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</si>
  <si>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</si>
  <si>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</si>
  <si>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表1-5</t>
  </si>
  <si>
    <t>2020年鄂州市一般公共预算税收返还和转移支付表</t>
  </si>
  <si>
    <t>项    目</t>
  </si>
  <si>
    <t>全市总计</t>
  </si>
  <si>
    <t>区级合计</t>
  </si>
  <si>
    <t>鄂城区</t>
  </si>
  <si>
    <t>华容区</t>
  </si>
  <si>
    <t>梁子湖区</t>
  </si>
  <si>
    <t>葛店开发区</t>
  </si>
  <si>
    <t>临空经济区</t>
  </si>
  <si>
    <t>一般公共预算</t>
  </si>
  <si>
    <t>“五比”考核奖励资金</t>
  </si>
  <si>
    <t>-</t>
  </si>
  <si>
    <t>“与爱同行、惠游湖北”活动非A级旅游点奖补资金</t>
  </si>
  <si>
    <t>“扫黄打非”专项资金</t>
  </si>
  <si>
    <t>2017年度畜禽发展资金</t>
  </si>
  <si>
    <t>2017中央财政林业专项转移支付资金</t>
  </si>
  <si>
    <t>2018年度省级永久基本农田保护费</t>
  </si>
  <si>
    <t>2018年度市级财政专项扶贫资金</t>
  </si>
  <si>
    <t>2018年生态价值补偿转移支付</t>
  </si>
  <si>
    <t>2018年生态价值补偿转移支付资金</t>
  </si>
  <si>
    <t>2018年资产管理工作激励性资金</t>
  </si>
  <si>
    <t>2019年第二批技改资金</t>
  </si>
  <si>
    <t>2019年度惠农补贴工作经费</t>
  </si>
  <si>
    <t>2019年度省级服务业发展引导资金</t>
  </si>
  <si>
    <t>2019年度村和集镇社区“两委”干部工作报酬补助资金</t>
  </si>
  <si>
    <t>2019年固定资产投资项目前期工作奖励资金</t>
  </si>
  <si>
    <t>2019年供销系统农业社会化服务奖补资金</t>
  </si>
  <si>
    <t>2019年控违查违“铁拳行动”考核奖励资金</t>
  </si>
  <si>
    <t>2019年其他专项补助资金</t>
  </si>
  <si>
    <t>2019年教育专项经费</t>
  </si>
  <si>
    <t>2019年下半年严重精神障碍患者“以奖代补”补助</t>
  </si>
  <si>
    <t>2019年信访工作经费</t>
  </si>
  <si>
    <t>2019年省中小企业成长工程以奖代补资金</t>
  </si>
  <si>
    <t>2019年省级服务业发展引导资金</t>
  </si>
  <si>
    <t>2019年省级外经贸发展专项</t>
  </si>
  <si>
    <t>2019年中央外经贸发展专项（加工贸易事项）</t>
  </si>
  <si>
    <t>2019年城市社区两委工作报酬及便民社区建设补助</t>
  </si>
  <si>
    <t>2019年城乡居民基本医疗保险手续费</t>
  </si>
  <si>
    <t>2019年城乡生活垃圾无害化处理工作奖补资金</t>
  </si>
  <si>
    <t>2019年升级促进市场体系建设专项</t>
  </si>
  <si>
    <t>2019省级沿江化工关改搬转专项补助</t>
  </si>
  <si>
    <t>2019厕所革命补助资金</t>
  </si>
  <si>
    <t>2020年暴雨洪涝灾害救灾中央基建投资补助资金</t>
  </si>
  <si>
    <t>2020年暴雨洪涝灾害救灾应急补助中央基建投资</t>
  </si>
  <si>
    <t>2020年普通高中学生资助补助经费</t>
  </si>
  <si>
    <t>2020年防汛补助资金</t>
  </si>
  <si>
    <t>2020年扶持村级集体经济发展资金</t>
  </si>
  <si>
    <t>2020年第三批就业补助资金</t>
  </si>
  <si>
    <t>2020年第二批食品监管补助资金</t>
  </si>
  <si>
    <t>2020年第二批医疗救助补助</t>
  </si>
  <si>
    <t>2020年第一批农村综合改革转移支付</t>
  </si>
  <si>
    <t>2020年冬春生活救助市级补助资金</t>
  </si>
  <si>
    <t>2020年特殊教育专项资金</t>
  </si>
  <si>
    <t>2020年高龄津贴补助</t>
  </si>
  <si>
    <t>2020年高龄津贴补助结算</t>
  </si>
  <si>
    <t>2020年耕地地力保护补贴（市级）</t>
  </si>
  <si>
    <t>2020年控违查违以奖代补工作经费</t>
  </si>
  <si>
    <t>2020年教育专项经费</t>
  </si>
  <si>
    <t>2020年教育专项补助资金</t>
  </si>
  <si>
    <t>2020年教育现代化推进工程</t>
  </si>
  <si>
    <t>2020年学前教育幼儿资助补助经费</t>
  </si>
  <si>
    <t>2020年学前教育幼儿资助补助经费（第二批）</t>
  </si>
  <si>
    <t>2020年省级服务业发展引导资金</t>
  </si>
  <si>
    <t>2020年省级旅游发展专项转移支付资金</t>
  </si>
  <si>
    <t>2020年省级基层财政监管能力建设专项资金</t>
  </si>
  <si>
    <t>2020年省级制造业高质量发展专项</t>
  </si>
  <si>
    <t>2020年省级外经贸发展专项资金</t>
  </si>
  <si>
    <t>2020年省级矿山地质环境治理和地质遗迹保护项目资金</t>
  </si>
  <si>
    <t>2020年省预算内基建投资预算</t>
  </si>
  <si>
    <t>2020年省预算内基建投资预算的通知</t>
  </si>
  <si>
    <t>2020年中小企业成长工程奖励资金</t>
  </si>
  <si>
    <t>2020年中央制造业高质量发展资金（工业信息化领域）</t>
  </si>
  <si>
    <t>2020年中央水污染防治资金-梧桐湖生态环境修复</t>
  </si>
  <si>
    <t>2020年中央自然灾害防治体系建设补助资金</t>
  </si>
  <si>
    <t>2020年中央外经贸发展资金（进口贴息）</t>
  </si>
  <si>
    <t>2020年成品粮临时储备补助资金</t>
  </si>
  <si>
    <t>2020年城乡义务教育生均公用经费预算（第二批）</t>
  </si>
  <si>
    <t>2020年城乡义务教育补助经费（第一批）</t>
  </si>
  <si>
    <t>2020年食品监督补助资金</t>
  </si>
  <si>
    <t>2020年市级房地一体不动产登记工作经费</t>
  </si>
  <si>
    <t>2020年市级财政专项扶贫资金</t>
  </si>
  <si>
    <t>2020年社会管理补助和垃圾清运补助资金</t>
  </si>
  <si>
    <t>2020年涉台专项资金</t>
  </si>
  <si>
    <t>2020年上半年高龄津贴</t>
  </si>
  <si>
    <t>2020年上半年严重精神障碍患者“以奖代补”补助</t>
  </si>
  <si>
    <t>2020年生猪规模养殖场建设项目中央基建投资资金</t>
  </si>
  <si>
    <t>2020年自然灾害救灾</t>
  </si>
  <si>
    <t>2020年残疾人两项补贴（第三批）</t>
  </si>
  <si>
    <t>2020年残疾人两项补贴（第一批）</t>
  </si>
  <si>
    <t>2020年残疾人补贴（第四批）</t>
  </si>
  <si>
    <t>2020年义务兵家庭优待金市级补助</t>
  </si>
  <si>
    <t>2020年乡镇中小学教师教师乡镇工作补贴资金</t>
  </si>
  <si>
    <t>2020年乡镇春节慰问资金</t>
  </si>
  <si>
    <t>2020年乡镇财政监管能力建设资金</t>
  </si>
  <si>
    <t>2020年厕所革命省市补助资金</t>
  </si>
  <si>
    <t>2020年红白理事会奖励经费</t>
  </si>
  <si>
    <t>2020年药品监管补助资金</t>
  </si>
  <si>
    <t>2020年计划生育奖励扶助</t>
  </si>
  <si>
    <t>2020年财政管理工作经费</t>
  </si>
  <si>
    <t>2020年长江入河排污口分类监测项目</t>
  </si>
  <si>
    <t>2020年项目拉练奖励资金</t>
  </si>
  <si>
    <t>2020教育现代化推进工程第一批中央基建投资预算</t>
  </si>
  <si>
    <t>2020市级沿江化工关改搬转专项</t>
  </si>
  <si>
    <t>第二批重度残疾人参加城乡居民医疗保险财政补助</t>
  </si>
  <si>
    <t>第一批国家基本公共卫生服务</t>
  </si>
  <si>
    <t>历史遗留废弃工矿土地整治</t>
  </si>
  <si>
    <t>梁子湖区生态补偿资金</t>
  </si>
  <si>
    <t>梁子湖区水生态治理项目资金</t>
  </si>
  <si>
    <t>国库改革奖励经费分配</t>
  </si>
  <si>
    <t>供销系统农业社会化服务奖补资金</t>
  </si>
  <si>
    <t>困难儿童补助</t>
  </si>
  <si>
    <t>湖北长江干支流废弃露天矿山生态修复</t>
  </si>
  <si>
    <t>机构编制奖励基金</t>
  </si>
  <si>
    <t>基本公共卫生补助(第三批)</t>
  </si>
  <si>
    <t>基层共青团工作经费</t>
  </si>
  <si>
    <t>全市农村乱占耕地建房摸排工作专项经费</t>
  </si>
  <si>
    <t>西山被征地农民养老保险</t>
  </si>
  <si>
    <t>西山街办被征地农民养老保险</t>
  </si>
  <si>
    <t>下达2019年度用能权交易资金</t>
  </si>
  <si>
    <t>省级外经贸发展专项资金</t>
  </si>
  <si>
    <t>政协系统补助经费</t>
  </si>
  <si>
    <t>中央外经贸发展专项</t>
  </si>
  <si>
    <t>重大传染病防控</t>
  </si>
  <si>
    <t>重度残疾人城乡居民基本养老保险财政补助</t>
  </si>
  <si>
    <t>重度残疾人参加城乡居民医保</t>
  </si>
  <si>
    <t>市级传统产业改造升级专项</t>
  </si>
  <si>
    <t>涉农产业补助资金</t>
  </si>
  <si>
    <t>人大系统补助经费</t>
  </si>
  <si>
    <t>自主就业退役士兵一次性经济补助</t>
  </si>
  <si>
    <t>村级党员群众服务中心建设奖补对象资金</t>
  </si>
  <si>
    <t>安全生产专项资金</t>
  </si>
  <si>
    <t>优抚对象1月份价格临时补贴</t>
  </si>
  <si>
    <t>优抚对象2020年3月价格临时补贴</t>
  </si>
  <si>
    <t>优抚对象2020年5月份价格临时补贴</t>
  </si>
  <si>
    <t>优抚对象2月份价格临时补贴</t>
  </si>
  <si>
    <t>优抚对象4月份价格临时补贴</t>
  </si>
  <si>
    <t>优抚对象6月价格临时补贴</t>
  </si>
  <si>
    <t>优抚对象生活临时价格补贴</t>
  </si>
  <si>
    <t>文化产业发展资金</t>
  </si>
  <si>
    <t>东井外围退垸还湖生态修复工程</t>
  </si>
  <si>
    <t>乡镇干部特殊岗位补助</t>
  </si>
  <si>
    <t>乡镇医护人员岗位补助</t>
  </si>
  <si>
    <t>养老服务体系建设补助</t>
  </si>
  <si>
    <t>杨湖路北部片区PPP项目奖补资金</t>
  </si>
  <si>
    <t>红旗示范党组织</t>
  </si>
  <si>
    <t>纪检监察机关办案专项补助经费</t>
  </si>
  <si>
    <t>结算2019年度预拨2020年度城乡居民基本养老保险</t>
  </si>
  <si>
    <t>结算2019年和预拨2020年第二批基本公共卫生服务</t>
  </si>
  <si>
    <t>结算2019年和预拨2020年基本生育免费服务</t>
  </si>
  <si>
    <t>贵州援鄂医疗队后勤保障经费</t>
  </si>
  <si>
    <t>预算绩效管理奖励性工作经费</t>
  </si>
  <si>
    <t>收回“与爱同行、惠游湖北”活动非A级旅游点奖补资金</t>
  </si>
  <si>
    <t>表2-1</t>
  </si>
  <si>
    <t>2020年鄂州市政府性基金预算收支决算表（全市）</t>
  </si>
  <si>
    <t>一、政府性基金收入</t>
  </si>
  <si>
    <t>一、科学技术支出</t>
  </si>
  <si>
    <t>国有土地收益基金收入</t>
  </si>
  <si>
    <t>二、文化旅游体育与传媒支出</t>
  </si>
  <si>
    <t>农业土地开发资金收入</t>
  </si>
  <si>
    <t>三、社会保障和就业支出</t>
  </si>
  <si>
    <t>国有土地使用权出让收入</t>
  </si>
  <si>
    <t>四、节能环保支出</t>
  </si>
  <si>
    <t>彩票公益金收入</t>
  </si>
  <si>
    <t>五、城乡社区支出</t>
  </si>
  <si>
    <t>城市基础设施配套费收入</t>
  </si>
  <si>
    <t>六、农林水支出</t>
  </si>
  <si>
    <t>污水处理费收入</t>
  </si>
  <si>
    <t>七、交通运输支出</t>
  </si>
  <si>
    <t>其他政府性基金收入</t>
  </si>
  <si>
    <t>八、资源勘探信息等支出</t>
  </si>
  <si>
    <t>二、专项债券对应项目专项收入</t>
  </si>
  <si>
    <t>九、其他支出</t>
  </si>
  <si>
    <t>十、债务付息支出</t>
  </si>
  <si>
    <t>十一、债务发行费用支出</t>
  </si>
  <si>
    <t>十二、抗疫特别国债安排的支出</t>
  </si>
  <si>
    <t>政府性基金转移支付收入</t>
  </si>
  <si>
    <t>抗疫特别国债转移支付收入</t>
  </si>
  <si>
    <t>表2-2</t>
  </si>
  <si>
    <t>2020年鄂州市政府性基金预算收支决算表（市直）</t>
  </si>
  <si>
    <t>表2-3</t>
  </si>
  <si>
    <t>2020年鄂州市市直政府性基金预算支出决算表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</si>
  <si>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</si>
  <si>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</si>
  <si>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</si>
  <si>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</si>
  <si>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</si>
  <si>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</si>
  <si>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</si>
  <si>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</si>
  <si>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</si>
  <si>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</si>
  <si>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</si>
  <si>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</si>
  <si>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</si>
  <si>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</si>
  <si>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</si>
  <si>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</si>
  <si>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</si>
  <si>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</si>
  <si>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</si>
  <si>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</si>
  <si>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</si>
  <si>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</si>
  <si>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</si>
  <si>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</si>
  <si>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</si>
  <si>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</si>
  <si>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</si>
  <si>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</si>
  <si>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</si>
  <si>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</si>
  <si>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</si>
  <si>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</si>
  <si>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</si>
  <si>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</si>
  <si>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</si>
  <si>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</si>
  <si>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</si>
  <si>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</si>
  <si>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</si>
  <si>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</si>
  <si>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</si>
  <si>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</si>
  <si>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</si>
  <si>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</si>
  <si>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</si>
  <si>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</si>
  <si>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</si>
  <si>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</si>
  <si>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</si>
  <si>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</si>
  <si>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</si>
  <si>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</si>
  <si>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</si>
  <si>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</si>
  <si>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</si>
  <si>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</si>
  <si>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</si>
  <si>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</si>
  <si>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</si>
  <si>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</si>
  <si>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</si>
  <si>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</si>
  <si>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</si>
  <si>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</si>
  <si>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</si>
  <si>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</si>
  <si>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</si>
  <si>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</si>
  <si>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</si>
  <si>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</si>
  <si>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</si>
  <si>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</si>
  <si>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</si>
  <si>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</si>
  <si>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</si>
  <si>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</si>
  <si>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</si>
  <si>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</si>
  <si>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</si>
  <si>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</si>
  <si>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</si>
  <si>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</si>
  <si>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</si>
  <si>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</si>
  <si>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</si>
  <si>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</si>
  <si>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</si>
  <si>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</si>
  <si>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</si>
  <si>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</si>
  <si>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</si>
  <si>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</si>
  <si>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</si>
  <si>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</si>
  <si>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</si>
  <si>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</si>
  <si>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</si>
  <si>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</si>
  <si>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</si>
  <si>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</si>
  <si>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</si>
  <si>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</si>
  <si>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</si>
  <si>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</si>
  <si>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</si>
  <si>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</si>
  <si>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</si>
  <si>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</si>
  <si>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</si>
  <si>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</si>
  <si>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</si>
  <si>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</si>
  <si>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</si>
  <si>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</si>
  <si>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</si>
  <si>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</si>
  <si>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</si>
  <si>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</si>
  <si>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</si>
  <si>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</si>
  <si>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</si>
  <si>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</si>
  <si>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</si>
  <si>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</si>
  <si>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</si>
  <si>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</si>
  <si>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</si>
  <si>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</si>
  <si>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</si>
  <si>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</si>
  <si>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</si>
  <si>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</si>
  <si>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</si>
  <si>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</si>
  <si>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</si>
  <si>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</si>
  <si>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</si>
  <si>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</si>
  <si>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</si>
  <si>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</si>
  <si>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</si>
  <si>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</si>
  <si>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</si>
  <si>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</si>
  <si>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</si>
  <si>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</si>
  <si>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</si>
  <si>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</si>
  <si>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</si>
  <si>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</si>
  <si>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</si>
  <si>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</si>
  <si>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</si>
  <si>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</si>
  <si>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</si>
  <si>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</si>
  <si>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</si>
  <si>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</si>
  <si>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</si>
  <si>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</si>
  <si>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</si>
  <si>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</si>
  <si>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</si>
  <si>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</si>
  <si>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</si>
  <si>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</si>
  <si>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</si>
  <si>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</si>
  <si>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</si>
  <si>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</si>
  <si>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</si>
  <si>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</si>
  <si>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</si>
  <si>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</si>
  <si>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</si>
  <si>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</si>
  <si>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</si>
  <si>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</si>
  <si>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</si>
  <si>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</si>
  <si>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</si>
  <si>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</si>
  <si>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</si>
  <si>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</si>
  <si>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</si>
  <si>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</si>
  <si>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</si>
  <si>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</si>
  <si>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</si>
  <si>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</si>
  <si>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</si>
  <si>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</si>
  <si>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</si>
  <si>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</si>
  <si>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</si>
  <si>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</si>
  <si>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</si>
  <si>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</si>
  <si>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</si>
  <si>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</si>
  <si>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</si>
  <si>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</si>
  <si>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</si>
  <si>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</si>
  <si>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</si>
  <si>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</si>
  <si>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</si>
  <si>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</si>
  <si>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</si>
  <si>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</si>
  <si>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</si>
  <si>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</si>
  <si>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</si>
  <si>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</si>
  <si>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</si>
  <si>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</si>
  <si>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</si>
  <si>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</si>
  <si>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</si>
  <si>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</si>
  <si>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</si>
  <si>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</si>
  <si>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</si>
  <si>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</si>
  <si>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</si>
  <si>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</si>
  <si>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</si>
  <si>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</si>
  <si>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</si>
  <si>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</si>
  <si>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</si>
  <si>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</si>
  <si>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</si>
  <si>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</si>
  <si>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表2-4</t>
  </si>
  <si>
    <t>2020年鄂州市政府性基金预算转移支付表</t>
  </si>
  <si>
    <t>政府性基金预算</t>
  </si>
  <si>
    <t>2019年涂家垴镇第一批城乡建设用地增减挂钩拆旧复垦项目剩余资金</t>
  </si>
  <si>
    <t>2019年省级大中型水库库区基金</t>
  </si>
  <si>
    <t>2019年主城区党群服务中心建设补助资金</t>
  </si>
  <si>
    <t>2019年市级矿山地质环境恢复治理项目补助资金</t>
  </si>
  <si>
    <t>2019年综合检查考评奖励资金</t>
  </si>
  <si>
    <t>2020年福彩公益金</t>
  </si>
  <si>
    <t>2020年大中型水库移民后期扶持基金</t>
  </si>
  <si>
    <t>2020年第二批社会救助补助</t>
  </si>
  <si>
    <t>2020年度创建全国文明城市项目资金</t>
  </si>
  <si>
    <t>2020年旅游发展基金中央补助地方项目资金</t>
  </si>
  <si>
    <t>2020年省级医疗救助</t>
  </si>
  <si>
    <t>2020年中央水库移民扶持基金</t>
  </si>
  <si>
    <t>2020年中央专项彩票公益金支持乡村学校少年宫项目资金</t>
  </si>
  <si>
    <t>2020年临空经济区财政定额补贴资金</t>
  </si>
  <si>
    <t>2020年项目前期工作经费</t>
  </si>
  <si>
    <t>被征地农民社保资金[2020</t>
  </si>
  <si>
    <t>体育企业纾困资金</t>
  </si>
  <si>
    <t>梁子湖区2017年四个耕地占补平衡项目资金</t>
  </si>
  <si>
    <t>梁子湖区土地出让金</t>
  </si>
  <si>
    <t>葛店开发区土地出让金</t>
  </si>
  <si>
    <t>葛店开发区产业发展基金（土地出让金安排）</t>
  </si>
  <si>
    <t>抗疫特别国债</t>
  </si>
  <si>
    <t>花湖开发区锦绣龙城项目二期土地出让收入结算</t>
  </si>
  <si>
    <t>华容区砖瓦窑增减挂钩指标价款</t>
  </si>
  <si>
    <t>省级体育转移支付补助经费</t>
  </si>
  <si>
    <t>中核联投公司平衡用地项目土地出让收入预结算资金</t>
  </si>
  <si>
    <t>市自然资源和规划局梁子湖分局人员工资经费</t>
  </si>
  <si>
    <t>社会服务和社会组织培育引导</t>
  </si>
  <si>
    <t>彩票公益金支持社会福利事业</t>
  </si>
  <si>
    <t>鄂州市犬类留检项目资金</t>
  </si>
  <si>
    <t>鄂城区自然资源和规划分局2019年工作经费</t>
  </si>
  <si>
    <t>医疗救助补助</t>
  </si>
  <si>
    <t>临空经济区土地出让金</t>
  </si>
  <si>
    <t>贫困智力精神和重度残疾人残疾评定补贴</t>
  </si>
  <si>
    <t>华容区土地出让金</t>
  </si>
  <si>
    <t>华容区恒大童世界地块征地和拆迁资金</t>
  </si>
  <si>
    <t>表3</t>
  </si>
  <si>
    <t>2020年鄂州市国有资本经营预算收支决算表</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</si>
  <si>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</si>
  <si>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</si>
  <si>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</si>
  <si>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</si>
  <si>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</si>
  <si>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</si>
  <si>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</si>
  <si>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</si>
  <si>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</si>
  <si>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</si>
  <si>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表4</t>
  </si>
  <si>
    <t>2020年鄂州市社会保险基金预算收支决算表</t>
  </si>
  <si>
    <t>合计</t>
  </si>
  <si>
    <t>养老保险基金</t>
  </si>
  <si>
    <t>医疗保险基金</t>
  </si>
  <si>
    <t>工伤保险
基金</t>
  </si>
  <si>
    <t>失业保险
基金</t>
  </si>
  <si>
    <t>小计</t>
  </si>
  <si>
    <t>企业职工基本养老保险</t>
  </si>
  <si>
    <t>城乡居民基本养老保险</t>
  </si>
  <si>
    <t>机关事业单位基本养老保险</t>
  </si>
  <si>
    <t>职工基本医疗保险</t>
  </si>
  <si>
    <t>城乡居民基本医疗保险</t>
  </si>
  <si>
    <t>调整预算</t>
  </si>
  <si>
    <t>上年</t>
  </si>
  <si>
    <t>一、收入</t>
  </si>
  <si>
    <t>其中：社会保险费收入</t>
  </si>
  <si>
    <t>利息收入</t>
  </si>
  <si>
    <t>财政补贴收入</t>
  </si>
  <si>
    <t>委托投资收益</t>
  </si>
  <si>
    <t>转移收入</t>
  </si>
  <si>
    <t>中央调剂资金收入</t>
  </si>
  <si>
    <t>二、支出</t>
  </si>
  <si>
    <t>其中：社会保险待遇支出</t>
  </si>
  <si>
    <t>转移支出</t>
  </si>
  <si>
    <t>中央调剂资金支出</t>
  </si>
  <si>
    <t>三、本年收支结余</t>
  </si>
  <si>
    <t>四、年末滚存结余</t>
  </si>
  <si>
    <t>表5-1</t>
  </si>
  <si>
    <t>2020年鄂州市政府债务限额及余额情况表</t>
  </si>
  <si>
    <t>地区</t>
  </si>
  <si>
    <t>政府债务限额</t>
  </si>
  <si>
    <t>政府债务余额</t>
  </si>
  <si>
    <t>备注</t>
  </si>
  <si>
    <t>一般债务</t>
  </si>
  <si>
    <t>专项债务</t>
  </si>
  <si>
    <t>鄂州市</t>
  </si>
  <si>
    <t>市本级</t>
  </si>
  <si>
    <t>市本级包括市直、葛店开发区、临空经济区数据</t>
  </si>
  <si>
    <t>其中专项债券以市本级名义转贷</t>
  </si>
  <si>
    <t>其中专项债券、部分一般债券以市本级名义转贷</t>
  </si>
  <si>
    <t>说明：</t>
  </si>
  <si>
    <t>三个区的专项债券、华容区部分一般债券以市本级名义转贷，在债务系统中未分配到各区，故省财政厅下达债务限额时未分配三个区该部分债券限额。</t>
  </si>
  <si>
    <t>表5-2</t>
  </si>
  <si>
    <t>2020年鄂州市市直财政拨款“三公”经费决算表</t>
  </si>
  <si>
    <t>2020年预算</t>
  </si>
  <si>
    <t>2020年决算</t>
  </si>
  <si>
    <t>对比</t>
  </si>
  <si>
    <t>增减金额</t>
  </si>
  <si>
    <t>增减比例</t>
  </si>
  <si>
    <t>一、因公出国（境）费用</t>
  </si>
  <si>
    <t>二、公务用车购置及运行维护费</t>
  </si>
  <si>
    <t xml:space="preserve">    其中：公务用车购置费</t>
  </si>
  <si>
    <t xml:space="preserve">         公务用车运行维护费</t>
  </si>
  <si>
    <t>三、公务接待费</t>
  </si>
</sst>
</file>

<file path=xl/styles.xml><?xml version="1.0" encoding="utf-8"?>
<styleSheet xmlns="http://schemas.openxmlformats.org/spreadsheetml/2006/main">
  <numFmts count="10">
    <numFmt numFmtId="176" formatCode="0.0%"/>
    <numFmt numFmtId="177" formatCode="_(* #,##0.00_);_(* \(#,##0.00\);_(* &quot;-&quot;??_);_(@_)"/>
    <numFmt numFmtId="178" formatCode="_(&quot;HK$&quot;* #,##0_);_(&quot;HK$&quot;* \(#,##0\);_(&quot;HK$&quot;* &quot;-&quot;_);_(@_)"/>
    <numFmt numFmtId="179" formatCode="_(&quot;HK$&quot;* #,##0.00_);_(&quot;HK$&quot;* \(#,##0.00\);_(&quot;HK$&quot;* &quot;-&quot;??_);_(@_)"/>
    <numFmt numFmtId="180" formatCode="_(* #,##0_);_(* \(#,##0\);_(* &quot;-&quot;_);_(@_)"/>
    <numFmt numFmtId="181" formatCode="0.00_ "/>
    <numFmt numFmtId="182" formatCode="0_);[Red]\(0\)"/>
    <numFmt numFmtId="183" formatCode="#,##0.00_ "/>
    <numFmt numFmtId="184" formatCode="0_ "/>
    <numFmt numFmtId="185" formatCode="#,##0_ ;[Red]\-#,##0\ "/>
  </numFmts>
  <fonts count="34">
    <font>
      <sz val="11"/>
      <color theme="1"/>
      <name val="宋体"/>
      <charset val="134"/>
      <scheme val="minor"/>
    </font>
    <font>
      <sz val="10"/>
      <color theme="1"/>
      <name val="黑体"/>
      <charset val="134"/>
    </font>
    <font>
      <sz val="20"/>
      <color theme="1"/>
      <name val="方正小标宋简体"/>
      <charset val="134"/>
    </font>
    <font>
      <b/>
      <sz val="12"/>
      <color theme="1"/>
      <name val="宋体"/>
      <charset val="134"/>
      <scheme val="minor"/>
    </font>
    <font>
      <sz val="12"/>
      <color theme="1"/>
      <name val="宋体"/>
      <charset val="134"/>
      <scheme val="minor"/>
    </font>
    <font>
      <sz val="11"/>
      <name val="宋体"/>
      <charset val="134"/>
      <scheme val="minor"/>
    </font>
    <font>
      <sz val="10"/>
      <name val="黑体"/>
      <charset val="134"/>
    </font>
    <font>
      <sz val="20"/>
      <name val="方正小标宋简体"/>
      <charset val="134"/>
    </font>
    <font>
      <sz val="10"/>
      <name val="宋体"/>
      <charset val="134"/>
      <scheme val="minor"/>
    </font>
    <font>
      <sz val="10"/>
      <color theme="1"/>
      <name val="宋体"/>
      <charset val="134"/>
      <scheme val="minor"/>
    </font>
    <font>
      <b/>
      <sz val="10"/>
      <color theme="1"/>
      <name val="宋体"/>
      <charset val="134"/>
      <scheme val="minor"/>
    </font>
    <font>
      <sz val="12"/>
      <name val="宋体"/>
      <charset val="134"/>
    </font>
    <font>
      <sz val="10"/>
      <name val="宋体"/>
      <charset val="134"/>
    </font>
    <font>
      <b/>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2"/>
      <name val="Times New Roman"/>
      <charset val="0"/>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8"/>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178"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2" applyNumberFormat="0" applyAlignment="0" applyProtection="0">
      <alignment vertical="center"/>
    </xf>
    <xf numFmtId="179"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5" fillId="4" borderId="0" applyNumberFormat="0" applyBorder="0" applyAlignment="0" applyProtection="0">
      <alignment vertical="center"/>
    </xf>
    <xf numFmtId="0" fontId="19" fillId="11" borderId="0" applyNumberFormat="0" applyBorder="0" applyAlignment="0" applyProtection="0">
      <alignment vertical="center"/>
    </xf>
    <xf numFmtId="177" fontId="0" fillId="0" borderId="0" applyFont="0" applyFill="0" applyBorder="0" applyAlignment="0" applyProtection="0">
      <alignment vertical="center"/>
    </xf>
    <xf numFmtId="0" fontId="14"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4" applyNumberFormat="0" applyFont="0" applyAlignment="0" applyProtection="0">
      <alignment vertical="center"/>
    </xf>
    <xf numFmtId="0" fontId="14" fillId="14"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14" fillId="5" borderId="0" applyNumberFormat="0" applyBorder="0" applyAlignment="0" applyProtection="0">
      <alignment vertical="center"/>
    </xf>
    <xf numFmtId="0" fontId="23" fillId="0" borderId="8" applyNumberFormat="0" applyFill="0" applyAlignment="0" applyProtection="0">
      <alignment vertical="center"/>
    </xf>
    <xf numFmtId="0" fontId="14" fillId="20" borderId="0" applyNumberFormat="0" applyBorder="0" applyAlignment="0" applyProtection="0">
      <alignment vertical="center"/>
    </xf>
    <xf numFmtId="0" fontId="18" fillId="10" borderId="3" applyNumberFormat="0" applyAlignment="0" applyProtection="0">
      <alignment vertical="center"/>
    </xf>
    <xf numFmtId="0" fontId="22" fillId="10" borderId="2" applyNumberFormat="0" applyAlignment="0" applyProtection="0">
      <alignment vertical="center"/>
    </xf>
    <xf numFmtId="0" fontId="27" fillId="22" borderId="6" applyNumberFormat="0" applyAlignment="0" applyProtection="0">
      <alignment vertical="center"/>
    </xf>
    <xf numFmtId="0" fontId="15" fillId="19" borderId="0" applyNumberFormat="0" applyBorder="0" applyAlignment="0" applyProtection="0">
      <alignment vertical="center"/>
    </xf>
    <xf numFmtId="0" fontId="14" fillId="3" borderId="0" applyNumberFormat="0" applyBorder="0" applyAlignment="0" applyProtection="0">
      <alignment vertical="center"/>
    </xf>
    <xf numFmtId="0" fontId="24" fillId="0" borderId="5" applyNumberFormat="0" applyFill="0" applyAlignment="0" applyProtection="0">
      <alignment vertical="center"/>
    </xf>
    <xf numFmtId="0" fontId="32" fillId="0" borderId="9" applyNumberFormat="0" applyFill="0" applyAlignment="0" applyProtection="0">
      <alignment vertical="center"/>
    </xf>
    <xf numFmtId="0" fontId="33" fillId="27" borderId="0" applyNumberFormat="0" applyBorder="0" applyAlignment="0" applyProtection="0">
      <alignment vertical="center"/>
    </xf>
    <xf numFmtId="0" fontId="31" fillId="26" borderId="0" applyNumberFormat="0" applyBorder="0" applyAlignment="0" applyProtection="0">
      <alignment vertical="center"/>
    </xf>
    <xf numFmtId="0" fontId="15" fillId="17" borderId="0" applyNumberFormat="0" applyBorder="0" applyAlignment="0" applyProtection="0">
      <alignment vertical="center"/>
    </xf>
    <xf numFmtId="0" fontId="14" fillId="21"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4" fillId="8" borderId="0" applyNumberFormat="0" applyBorder="0" applyAlignment="0" applyProtection="0">
      <alignment vertical="center"/>
    </xf>
    <xf numFmtId="0" fontId="14" fillId="29" borderId="0" applyNumberFormat="0" applyBorder="0" applyAlignment="0" applyProtection="0">
      <alignment vertical="center"/>
    </xf>
    <xf numFmtId="0" fontId="15" fillId="31" borderId="0" applyNumberFormat="0" applyBorder="0" applyAlignment="0" applyProtection="0">
      <alignment vertical="center"/>
    </xf>
    <xf numFmtId="0" fontId="15" fillId="25" borderId="0" applyNumberFormat="0" applyBorder="0" applyAlignment="0" applyProtection="0">
      <alignment vertical="center"/>
    </xf>
    <xf numFmtId="0" fontId="14" fillId="33" borderId="0" applyNumberFormat="0" applyBorder="0" applyAlignment="0" applyProtection="0">
      <alignment vertical="center"/>
    </xf>
    <xf numFmtId="0" fontId="15" fillId="9" borderId="0" applyNumberFormat="0" applyBorder="0" applyAlignment="0" applyProtection="0">
      <alignment vertical="center"/>
    </xf>
    <xf numFmtId="0" fontId="14" fillId="23" borderId="0" applyNumberFormat="0" applyBorder="0" applyAlignment="0" applyProtection="0">
      <alignment vertical="center"/>
    </xf>
    <xf numFmtId="0" fontId="14" fillId="16" borderId="0" applyNumberFormat="0" applyBorder="0" applyAlignment="0" applyProtection="0">
      <alignment vertical="center"/>
    </xf>
    <xf numFmtId="0" fontId="15" fillId="32" borderId="0" applyNumberFormat="0" applyBorder="0" applyAlignment="0" applyProtection="0">
      <alignment vertical="center"/>
    </xf>
    <xf numFmtId="0" fontId="14" fillId="24" borderId="0" applyNumberFormat="0" applyBorder="0" applyAlignment="0" applyProtection="0">
      <alignment vertical="center"/>
    </xf>
    <xf numFmtId="0" fontId="17" fillId="0" borderId="0"/>
  </cellStyleXfs>
  <cellXfs count="8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righ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181" fontId="4" fillId="0" borderId="1" xfId="0" applyNumberFormat="1" applyFont="1" applyBorder="1" applyAlignment="1">
      <alignment horizontal="right" vertical="center"/>
    </xf>
    <xf numFmtId="176" fontId="4" fillId="0" borderId="1" xfId="11" applyNumberFormat="1" applyFont="1" applyBorder="1" applyAlignment="1">
      <alignment horizontal="right" vertical="center" indent="1"/>
    </xf>
    <xf numFmtId="183" fontId="4" fillId="0" borderId="1" xfId="0" applyNumberFormat="1" applyFont="1" applyBorder="1" applyAlignment="1">
      <alignment horizontal="right" vertical="center"/>
    </xf>
    <xf numFmtId="0" fontId="4" fillId="0" borderId="1" xfId="0" applyFont="1" applyBorder="1" applyAlignment="1">
      <alignment horizontal="left" vertical="center" indent="1"/>
    </xf>
    <xf numFmtId="0" fontId="5"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184" fontId="8" fillId="0" borderId="1" xfId="0" applyNumberFormat="1" applyFont="1" applyBorder="1">
      <alignment vertical="center"/>
    </xf>
    <xf numFmtId="0" fontId="8" fillId="0" borderId="1" xfId="0" applyFont="1" applyBorder="1">
      <alignmen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lignment vertical="center"/>
    </xf>
    <xf numFmtId="184" fontId="9" fillId="0" borderId="1" xfId="0" applyNumberFormat="1" applyFont="1" applyFill="1" applyBorder="1">
      <alignment vertical="center"/>
    </xf>
    <xf numFmtId="0" fontId="9" fillId="0" borderId="1" xfId="0" applyFont="1" applyBorder="1" applyAlignment="1">
      <alignment horizontal="left" vertical="center" indent="1"/>
    </xf>
    <xf numFmtId="0" fontId="9" fillId="0" borderId="1" xfId="0" applyFont="1" applyBorder="1" applyAlignment="1">
      <alignment horizontal="left" vertical="center" indent="3"/>
    </xf>
    <xf numFmtId="0" fontId="9" fillId="0" borderId="0" xfId="0" applyFont="1" applyAlignment="1">
      <alignment horizontal="right" vertical="center"/>
    </xf>
    <xf numFmtId="0" fontId="9" fillId="0" borderId="0" xfId="0" applyFont="1" applyAlignment="1">
      <alignment horizontal="center" vertical="center"/>
    </xf>
    <xf numFmtId="176" fontId="9" fillId="0" borderId="0" xfId="11" applyNumberFormat="1" applyFont="1">
      <alignment vertical="center"/>
    </xf>
    <xf numFmtId="184" fontId="9" fillId="0" borderId="1" xfId="0" applyNumberFormat="1" applyFont="1" applyBorder="1">
      <alignment vertical="center"/>
    </xf>
    <xf numFmtId="184" fontId="9" fillId="0" borderId="1" xfId="0" applyNumberFormat="1" applyFont="1" applyBorder="1" applyAlignment="1">
      <alignment horizontal="right" vertical="center"/>
    </xf>
    <xf numFmtId="0" fontId="0" fillId="0" borderId="0" xfId="0" applyFill="1">
      <alignment vertical="center"/>
    </xf>
    <xf numFmtId="0" fontId="0" fillId="0" borderId="0" xfId="0" applyFont="1">
      <alignment vertical="center"/>
    </xf>
    <xf numFmtId="0" fontId="0" fillId="0" borderId="0" xfId="0" applyFont="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9" fillId="2" borderId="1" xfId="0" applyFont="1" applyFill="1" applyBorder="1" applyAlignment="1">
      <alignment vertical="center"/>
    </xf>
    <xf numFmtId="184"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indent="2"/>
    </xf>
    <xf numFmtId="0" fontId="9" fillId="0" borderId="1" xfId="0" applyFont="1" applyFill="1" applyBorder="1" applyAlignment="1">
      <alignment horizontal="left" vertical="center" indent="2"/>
    </xf>
    <xf numFmtId="184" fontId="9" fillId="0" borderId="1" xfId="0" applyNumberFormat="1" applyFont="1" applyFill="1" applyBorder="1" applyAlignment="1">
      <alignment horizontal="center" vertical="center"/>
    </xf>
    <xf numFmtId="184" fontId="9" fillId="0" borderId="1" xfId="0" applyNumberFormat="1" applyFont="1" applyFill="1" applyBorder="1" applyAlignment="1">
      <alignment horizontal="right" vertical="center"/>
    </xf>
    <xf numFmtId="0" fontId="11" fillId="0" borderId="0" xfId="0" applyFont="1" applyFill="1" applyBorder="1" applyAlignment="1"/>
    <xf numFmtId="0" fontId="1" fillId="0" borderId="0" xfId="0" applyFont="1" applyFill="1" applyAlignment="1">
      <alignment horizontal="left" vertical="center"/>
    </xf>
    <xf numFmtId="0" fontId="2" fillId="0" borderId="0" xfId="0" applyFont="1" applyFill="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xf>
    <xf numFmtId="185" fontId="12" fillId="0" borderId="1" xfId="0" applyNumberFormat="1" applyFont="1" applyFill="1" applyBorder="1" applyAlignment="1" applyProtection="1">
      <alignment horizontal="right" vertical="center"/>
    </xf>
    <xf numFmtId="0" fontId="12" fillId="0" borderId="1"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182" fontId="9" fillId="0" borderId="0" xfId="0" applyNumberFormat="1" applyFo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0" fontId="9" fillId="0" borderId="1" xfId="0" applyFont="1" applyBorder="1" applyAlignment="1">
      <alignment horizontal="left" vertical="center"/>
    </xf>
    <xf numFmtId="182" fontId="9" fillId="0" borderId="0" xfId="11" applyNumberFormat="1" applyFont="1">
      <alignment vertical="center"/>
    </xf>
    <xf numFmtId="0" fontId="9" fillId="0" borderId="0" xfId="0" applyFont="1" applyFill="1" applyAlignment="1">
      <alignment vertical="center"/>
    </xf>
    <xf numFmtId="0" fontId="9" fillId="0" borderId="0" xfId="0" applyFont="1" applyFill="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84" fontId="9" fillId="0" borderId="1" xfId="0" applyNumberFormat="1" applyFont="1" applyFill="1" applyBorder="1" applyAlignment="1">
      <alignment vertical="center"/>
    </xf>
    <xf numFmtId="0" fontId="9" fillId="0" borderId="1" xfId="0" applyFont="1" applyFill="1" applyBorder="1" applyAlignment="1">
      <alignment horizontal="left" vertical="center" inden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indent="1"/>
    </xf>
    <xf numFmtId="0" fontId="9" fillId="0" borderId="1" xfId="0" applyFont="1" applyFill="1" applyBorder="1" applyAlignment="1">
      <alignment horizontal="left" vertical="center"/>
    </xf>
    <xf numFmtId="0" fontId="9" fillId="2" borderId="1" xfId="0" applyFont="1" applyFill="1" applyBorder="1" applyAlignment="1">
      <alignment horizontal="left" vertical="center"/>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184" fontId="9" fillId="0" borderId="1" xfId="0" applyNumberFormat="1" applyFont="1" applyBorder="1" applyAlignment="1">
      <alignment horizontal="center" vertical="center"/>
    </xf>
    <xf numFmtId="0" fontId="11" fillId="0" borderId="0" xfId="0" applyFont="1" applyFill="1" applyBorder="1" applyAlignment="1">
      <alignment wrapText="1"/>
    </xf>
    <xf numFmtId="0" fontId="13"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indent="1"/>
    </xf>
    <xf numFmtId="0" fontId="11" fillId="0" borderId="0" xfId="0" applyFont="1" applyFill="1" applyBorder="1" applyAlignment="1">
      <alignment horizontal="left"/>
    </xf>
    <xf numFmtId="0" fontId="12" fillId="0" borderId="0" xfId="0" applyNumberFormat="1" applyFont="1" applyFill="1" applyBorder="1" applyAlignment="1" applyProtection="1">
      <alignment horizontal="right" vertical="center"/>
    </xf>
    <xf numFmtId="0" fontId="9" fillId="0" borderId="0" xfId="0" applyFont="1" applyAlignment="1">
      <alignment horizontal="left" vertical="center"/>
    </xf>
    <xf numFmtId="184" fontId="9" fillId="0" borderId="0" xfId="0" applyNumberFormat="1" applyFont="1" applyAlignment="1">
      <alignment horizontal="right" vertical="center"/>
    </xf>
    <xf numFmtId="176" fontId="9" fillId="0" borderId="0" xfId="11" applyNumberFormat="1"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1湖北省2015年地方财政预算表（20150331报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tabSelected="1" workbookViewId="0">
      <selection activeCell="A47" sqref="$A47:$XFD48"/>
    </sheetView>
  </sheetViews>
  <sheetFormatPr defaultColWidth="9" defaultRowHeight="13.5" outlineLevelCol="7"/>
  <cols>
    <col min="1" max="1" width="35.5083333333333" customWidth="1"/>
    <col min="2" max="4" width="11.625" customWidth="1"/>
    <col min="5" max="5" width="33.4333333333333" customWidth="1"/>
    <col min="6" max="8" width="11.625" customWidth="1"/>
  </cols>
  <sheetData>
    <row r="1" spans="1:8">
      <c r="A1" s="45" t="s">
        <v>0</v>
      </c>
      <c r="B1" s="81"/>
      <c r="C1" s="81"/>
      <c r="D1" s="81"/>
      <c r="E1" s="82"/>
      <c r="F1" s="81"/>
      <c r="G1" s="81"/>
      <c r="H1" s="81"/>
    </row>
    <row r="2" ht="27" spans="1:8">
      <c r="A2" s="46" t="s">
        <v>1</v>
      </c>
      <c r="B2" s="46"/>
      <c r="C2" s="46"/>
      <c r="D2" s="46"/>
      <c r="E2" s="46"/>
      <c r="F2" s="46"/>
      <c r="G2" s="46"/>
      <c r="H2" s="46"/>
    </row>
    <row r="3" ht="12" customHeight="1" spans="1:8">
      <c r="A3" s="81"/>
      <c r="B3" s="81"/>
      <c r="C3" s="81"/>
      <c r="D3" s="81"/>
      <c r="E3" s="82"/>
      <c r="F3" s="81"/>
      <c r="G3" s="81"/>
      <c r="H3" s="61" t="s">
        <v>2</v>
      </c>
    </row>
    <row r="4" ht="12" customHeight="1" spans="1:8">
      <c r="A4" s="62" t="s">
        <v>3</v>
      </c>
      <c r="B4" s="62" t="s">
        <v>4</v>
      </c>
      <c r="C4" s="62" t="s">
        <v>5</v>
      </c>
      <c r="D4" s="62" t="s">
        <v>6</v>
      </c>
      <c r="E4" s="62" t="s">
        <v>3</v>
      </c>
      <c r="F4" s="62" t="s">
        <v>4</v>
      </c>
      <c r="G4" s="62" t="s">
        <v>5</v>
      </c>
      <c r="H4" s="62" t="s">
        <v>6</v>
      </c>
    </row>
    <row r="5" ht="12" customHeight="1" spans="1:8">
      <c r="A5" s="68" t="s">
        <v>7</v>
      </c>
      <c r="B5" s="43">
        <f>SUM(B6:B20)</f>
        <v>474230</v>
      </c>
      <c r="C5" s="43">
        <f>SUM(C6:C20)</f>
        <v>385260</v>
      </c>
      <c r="D5" s="43">
        <f>SUM(D6:D20)</f>
        <v>389328</v>
      </c>
      <c r="E5" s="68" t="s">
        <v>8</v>
      </c>
      <c r="F5" s="43">
        <v>139197</v>
      </c>
      <c r="G5" s="43">
        <v>149585</v>
      </c>
      <c r="H5" s="43">
        <v>135650</v>
      </c>
    </row>
    <row r="6" ht="12" customHeight="1" spans="1:8">
      <c r="A6" s="65" t="s">
        <v>9</v>
      </c>
      <c r="B6" s="43">
        <v>187305</v>
      </c>
      <c r="C6" s="43">
        <v>162593</v>
      </c>
      <c r="D6" s="43">
        <v>164366</v>
      </c>
      <c r="E6" s="68" t="s">
        <v>10</v>
      </c>
      <c r="F6" s="43">
        <v>0</v>
      </c>
      <c r="G6" s="43">
        <v>0</v>
      </c>
      <c r="H6" s="43">
        <v>0</v>
      </c>
    </row>
    <row r="7" ht="12" customHeight="1" spans="1:8">
      <c r="A7" s="65" t="s">
        <v>11</v>
      </c>
      <c r="B7" s="43">
        <v>63569</v>
      </c>
      <c r="C7" s="43">
        <v>65367</v>
      </c>
      <c r="D7" s="43">
        <v>63851</v>
      </c>
      <c r="E7" s="68" t="s">
        <v>12</v>
      </c>
      <c r="F7" s="43">
        <v>0</v>
      </c>
      <c r="G7" s="43">
        <v>2063</v>
      </c>
      <c r="H7" s="43">
        <v>2063</v>
      </c>
    </row>
    <row r="8" ht="12" customHeight="1" spans="1:8">
      <c r="A8" s="65" t="s">
        <v>13</v>
      </c>
      <c r="B8" s="43">
        <v>13115</v>
      </c>
      <c r="C8" s="43">
        <v>11423</v>
      </c>
      <c r="D8" s="43">
        <v>12993</v>
      </c>
      <c r="E8" s="68" t="s">
        <v>14</v>
      </c>
      <c r="F8" s="43">
        <v>60611</v>
      </c>
      <c r="G8" s="43">
        <v>58471</v>
      </c>
      <c r="H8" s="43">
        <v>49279</v>
      </c>
    </row>
    <row r="9" ht="12" customHeight="1" spans="1:8">
      <c r="A9" s="65" t="s">
        <v>15</v>
      </c>
      <c r="B9" s="43">
        <v>2870</v>
      </c>
      <c r="C9" s="43">
        <v>1789</v>
      </c>
      <c r="D9" s="43">
        <v>2106</v>
      </c>
      <c r="E9" s="68" t="s">
        <v>16</v>
      </c>
      <c r="F9" s="43">
        <v>212883</v>
      </c>
      <c r="G9" s="43">
        <v>230416</v>
      </c>
      <c r="H9" s="43">
        <v>216386</v>
      </c>
    </row>
    <row r="10" ht="12" customHeight="1" spans="1:8">
      <c r="A10" s="65" t="s">
        <v>17</v>
      </c>
      <c r="B10" s="43">
        <v>26961</v>
      </c>
      <c r="C10" s="43">
        <v>23932</v>
      </c>
      <c r="D10" s="43">
        <v>23913</v>
      </c>
      <c r="E10" s="68" t="s">
        <v>18</v>
      </c>
      <c r="F10" s="43">
        <v>42986</v>
      </c>
      <c r="G10" s="43">
        <v>37562</v>
      </c>
      <c r="H10" s="43">
        <v>25927</v>
      </c>
    </row>
    <row r="11" ht="12" customHeight="1" spans="1:8">
      <c r="A11" s="65" t="s">
        <v>19</v>
      </c>
      <c r="B11" s="43">
        <v>19219</v>
      </c>
      <c r="C11" s="43">
        <v>14249</v>
      </c>
      <c r="D11" s="43">
        <v>15060</v>
      </c>
      <c r="E11" s="68" t="s">
        <v>20</v>
      </c>
      <c r="F11" s="43">
        <v>21611</v>
      </c>
      <c r="G11" s="43">
        <v>23725</v>
      </c>
      <c r="H11" s="43">
        <v>21257</v>
      </c>
    </row>
    <row r="12" ht="12" customHeight="1" spans="1:8">
      <c r="A12" s="65" t="s">
        <v>21</v>
      </c>
      <c r="B12" s="43">
        <v>9032</v>
      </c>
      <c r="C12" s="43">
        <v>6850</v>
      </c>
      <c r="D12" s="43">
        <v>7634</v>
      </c>
      <c r="E12" s="68" t="s">
        <v>22</v>
      </c>
      <c r="F12" s="43">
        <v>266182</v>
      </c>
      <c r="G12" s="43">
        <v>228206</v>
      </c>
      <c r="H12" s="43">
        <v>220227</v>
      </c>
    </row>
    <row r="13" ht="12" customHeight="1" spans="1:8">
      <c r="A13" s="65" t="s">
        <v>23</v>
      </c>
      <c r="B13" s="43">
        <v>25148</v>
      </c>
      <c r="C13" s="43">
        <v>18245</v>
      </c>
      <c r="D13" s="43">
        <v>17171</v>
      </c>
      <c r="E13" s="68" t="s">
        <v>24</v>
      </c>
      <c r="F13" s="43">
        <v>143484</v>
      </c>
      <c r="G13" s="43">
        <v>192942</v>
      </c>
      <c r="H13" s="43">
        <v>172319</v>
      </c>
    </row>
    <row r="14" ht="12" customHeight="1" spans="1:8">
      <c r="A14" s="65" t="s">
        <v>25</v>
      </c>
      <c r="B14" s="43">
        <v>40781</v>
      </c>
      <c r="C14" s="43">
        <v>28696</v>
      </c>
      <c r="D14" s="43">
        <v>27530</v>
      </c>
      <c r="E14" s="68" t="s">
        <v>26</v>
      </c>
      <c r="F14" s="43">
        <v>25829</v>
      </c>
      <c r="G14" s="43">
        <v>61983</v>
      </c>
      <c r="H14" s="43">
        <v>35285</v>
      </c>
    </row>
    <row r="15" ht="12" customHeight="1" spans="1:8">
      <c r="A15" s="65" t="s">
        <v>27</v>
      </c>
      <c r="B15" s="43">
        <v>3023</v>
      </c>
      <c r="C15" s="43">
        <v>2499</v>
      </c>
      <c r="D15" s="43">
        <v>3044</v>
      </c>
      <c r="E15" s="68" t="s">
        <v>28</v>
      </c>
      <c r="F15" s="43">
        <v>140351</v>
      </c>
      <c r="G15" s="43">
        <v>87163</v>
      </c>
      <c r="H15" s="43">
        <v>83065</v>
      </c>
    </row>
    <row r="16" ht="12" customHeight="1" spans="1:8">
      <c r="A16" s="65" t="s">
        <v>29</v>
      </c>
      <c r="B16" s="43">
        <v>20516</v>
      </c>
      <c r="C16" s="43">
        <v>8832</v>
      </c>
      <c r="D16" s="43">
        <v>5042</v>
      </c>
      <c r="E16" s="68" t="s">
        <v>30</v>
      </c>
      <c r="F16" s="43">
        <v>88599</v>
      </c>
      <c r="G16" s="43">
        <v>144063</v>
      </c>
      <c r="H16" s="43">
        <v>132870</v>
      </c>
    </row>
    <row r="17" ht="12" customHeight="1" spans="1:8">
      <c r="A17" s="65" t="s">
        <v>31</v>
      </c>
      <c r="B17" s="43">
        <v>58477</v>
      </c>
      <c r="C17" s="43">
        <v>38690</v>
      </c>
      <c r="D17" s="43">
        <v>44360</v>
      </c>
      <c r="E17" s="68" t="s">
        <v>32</v>
      </c>
      <c r="F17" s="43">
        <v>14570</v>
      </c>
      <c r="G17" s="43">
        <v>82831</v>
      </c>
      <c r="H17" s="43">
        <v>62219</v>
      </c>
    </row>
    <row r="18" ht="12" customHeight="1" spans="1:8">
      <c r="A18" s="65" t="s">
        <v>33</v>
      </c>
      <c r="B18" s="43">
        <v>0</v>
      </c>
      <c r="C18" s="43">
        <v>0</v>
      </c>
      <c r="D18" s="43">
        <v>0</v>
      </c>
      <c r="E18" s="68" t="s">
        <v>34</v>
      </c>
      <c r="F18" s="43">
        <v>28557</v>
      </c>
      <c r="G18" s="43">
        <v>24507</v>
      </c>
      <c r="H18" s="43">
        <v>23241</v>
      </c>
    </row>
    <row r="19" ht="12" customHeight="1" spans="1:8">
      <c r="A19" s="65" t="s">
        <v>35</v>
      </c>
      <c r="B19" s="43">
        <v>4214</v>
      </c>
      <c r="C19" s="43">
        <v>2095</v>
      </c>
      <c r="D19" s="43">
        <v>2185</v>
      </c>
      <c r="E19" s="68" t="s">
        <v>36</v>
      </c>
      <c r="F19" s="43">
        <v>2760</v>
      </c>
      <c r="G19" s="43">
        <v>9691</v>
      </c>
      <c r="H19" s="43">
        <v>9691</v>
      </c>
    </row>
    <row r="20" ht="12" customHeight="1" spans="1:8">
      <c r="A20" s="65" t="s">
        <v>37</v>
      </c>
      <c r="B20" s="43">
        <v>0</v>
      </c>
      <c r="C20" s="43">
        <v>0</v>
      </c>
      <c r="D20" s="43">
        <v>73</v>
      </c>
      <c r="E20" s="68" t="s">
        <v>38</v>
      </c>
      <c r="F20" s="43">
        <v>241</v>
      </c>
      <c r="G20" s="43">
        <v>3456</v>
      </c>
      <c r="H20" s="43">
        <v>3456</v>
      </c>
    </row>
    <row r="21" ht="12" customHeight="1" spans="1:8">
      <c r="A21" s="68"/>
      <c r="B21" s="43"/>
      <c r="C21" s="43"/>
      <c r="D21" s="43"/>
      <c r="E21" s="68" t="s">
        <v>39</v>
      </c>
      <c r="F21" s="43">
        <v>662</v>
      </c>
      <c r="G21" s="43">
        <v>1440</v>
      </c>
      <c r="H21" s="43">
        <v>1040</v>
      </c>
    </row>
    <row r="22" ht="12" customHeight="1" spans="1:8">
      <c r="A22" s="68" t="s">
        <v>40</v>
      </c>
      <c r="B22" s="43">
        <f>SUM(B23:B28)</f>
        <v>158240</v>
      </c>
      <c r="C22" s="43">
        <f>SUM(C23:C28)</f>
        <v>79615</v>
      </c>
      <c r="D22" s="43">
        <f>SUM(D23:D28)</f>
        <v>95337</v>
      </c>
      <c r="E22" s="68" t="s">
        <v>41</v>
      </c>
      <c r="F22" s="43">
        <v>26842</v>
      </c>
      <c r="G22" s="43">
        <v>16565</v>
      </c>
      <c r="H22" s="43">
        <v>10465</v>
      </c>
    </row>
    <row r="23" ht="12" customHeight="1" spans="1:8">
      <c r="A23" s="65" t="s">
        <v>42</v>
      </c>
      <c r="B23" s="43">
        <v>51978</v>
      </c>
      <c r="C23" s="43">
        <v>20848</v>
      </c>
      <c r="D23" s="43">
        <v>29320</v>
      </c>
      <c r="E23" s="68" t="s">
        <v>43</v>
      </c>
      <c r="F23" s="43">
        <v>24581</v>
      </c>
      <c r="G23" s="43">
        <v>23798</v>
      </c>
      <c r="H23" s="43">
        <v>20020</v>
      </c>
    </row>
    <row r="24" ht="12" customHeight="1" spans="1:8">
      <c r="A24" s="65" t="s">
        <v>44</v>
      </c>
      <c r="B24" s="43">
        <v>37283</v>
      </c>
      <c r="C24" s="43">
        <v>25888</v>
      </c>
      <c r="D24" s="43">
        <v>26733</v>
      </c>
      <c r="E24" s="68" t="s">
        <v>45</v>
      </c>
      <c r="F24" s="43">
        <v>316</v>
      </c>
      <c r="G24" s="43">
        <v>8463</v>
      </c>
      <c r="H24" s="43">
        <v>8463</v>
      </c>
    </row>
    <row r="25" ht="12" customHeight="1" spans="1:8">
      <c r="A25" s="65" t="s">
        <v>46</v>
      </c>
      <c r="B25" s="43">
        <v>14615</v>
      </c>
      <c r="C25" s="43">
        <v>11635</v>
      </c>
      <c r="D25" s="43">
        <v>16367</v>
      </c>
      <c r="E25" s="68" t="s">
        <v>47</v>
      </c>
      <c r="F25" s="43">
        <v>8066</v>
      </c>
      <c r="G25" s="43">
        <v>21885</v>
      </c>
      <c r="H25" s="43">
        <v>15310</v>
      </c>
    </row>
    <row r="26" ht="12" customHeight="1" spans="1:8">
      <c r="A26" s="65" t="s">
        <v>48</v>
      </c>
      <c r="B26" s="43">
        <v>0</v>
      </c>
      <c r="C26" s="43">
        <v>0</v>
      </c>
      <c r="D26" s="43">
        <v>0</v>
      </c>
      <c r="E26" s="68" t="s">
        <v>49</v>
      </c>
      <c r="F26" s="43">
        <v>16030</v>
      </c>
      <c r="G26" s="43">
        <v>0</v>
      </c>
      <c r="H26" s="43">
        <v>0</v>
      </c>
    </row>
    <row r="27" ht="12" customHeight="1" spans="1:8">
      <c r="A27" s="65" t="s">
        <v>50</v>
      </c>
      <c r="B27" s="43">
        <v>15404</v>
      </c>
      <c r="C27" s="43">
        <v>8234</v>
      </c>
      <c r="D27" s="43">
        <v>7641</v>
      </c>
      <c r="E27" s="68" t="s">
        <v>51</v>
      </c>
      <c r="F27" s="43">
        <v>8499</v>
      </c>
      <c r="G27" s="43">
        <v>80</v>
      </c>
      <c r="H27" s="43">
        <v>80</v>
      </c>
    </row>
    <row r="28" ht="12" customHeight="1" spans="1:8">
      <c r="A28" s="65" t="s">
        <v>52</v>
      </c>
      <c r="B28" s="43">
        <v>38960</v>
      </c>
      <c r="C28" s="43">
        <v>13010</v>
      </c>
      <c r="D28" s="43">
        <v>15276</v>
      </c>
      <c r="E28" s="68" t="s">
        <v>53</v>
      </c>
      <c r="F28" s="43">
        <v>26150</v>
      </c>
      <c r="G28" s="43">
        <v>25705</v>
      </c>
      <c r="H28" s="43">
        <v>25705</v>
      </c>
    </row>
    <row r="29" ht="12" customHeight="1" spans="1:8">
      <c r="A29" s="62"/>
      <c r="B29" s="43"/>
      <c r="C29" s="43"/>
      <c r="D29" s="43"/>
      <c r="E29" s="68" t="s">
        <v>54</v>
      </c>
      <c r="F29" s="43">
        <v>0</v>
      </c>
      <c r="G29" s="43">
        <v>154</v>
      </c>
      <c r="H29" s="43">
        <v>154</v>
      </c>
    </row>
    <row r="30" ht="12" customHeight="1" spans="1:8">
      <c r="A30" s="62" t="s">
        <v>55</v>
      </c>
      <c r="B30" s="43">
        <f>B5+B22</f>
        <v>632470</v>
      </c>
      <c r="C30" s="43">
        <f>C5+C22</f>
        <v>464875</v>
      </c>
      <c r="D30" s="43">
        <f>D5+D22</f>
        <v>484665</v>
      </c>
      <c r="E30" s="62" t="s">
        <v>56</v>
      </c>
      <c r="F30" s="43">
        <f t="shared" ref="F30:H30" si="0">SUM(F5:F29)</f>
        <v>1299007</v>
      </c>
      <c r="G30" s="43">
        <f t="shared" si="0"/>
        <v>1434754</v>
      </c>
      <c r="H30" s="43">
        <f t="shared" si="0"/>
        <v>1274172</v>
      </c>
    </row>
    <row r="31" ht="12" customHeight="1" spans="1:8">
      <c r="A31" s="68" t="s">
        <v>57</v>
      </c>
      <c r="B31" s="43"/>
      <c r="C31" s="43"/>
      <c r="D31" s="43">
        <f>SUM(D32:D34)</f>
        <v>750671</v>
      </c>
      <c r="E31" s="68" t="s">
        <v>58</v>
      </c>
      <c r="F31" s="43"/>
      <c r="G31" s="43"/>
      <c r="H31" s="43">
        <v>97342</v>
      </c>
    </row>
    <row r="32" ht="12" customHeight="1" spans="1:8">
      <c r="A32" s="65" t="s">
        <v>59</v>
      </c>
      <c r="B32" s="43"/>
      <c r="C32" s="43"/>
      <c r="D32" s="43">
        <v>39575</v>
      </c>
      <c r="E32" s="68"/>
      <c r="F32" s="43"/>
      <c r="G32" s="43"/>
      <c r="H32" s="43"/>
    </row>
    <row r="33" ht="12" customHeight="1" spans="1:8">
      <c r="A33" s="65" t="s">
        <v>60</v>
      </c>
      <c r="B33" s="43"/>
      <c r="C33" s="43"/>
      <c r="D33" s="43">
        <v>652327</v>
      </c>
      <c r="E33" s="68"/>
      <c r="F33" s="43"/>
      <c r="G33" s="43"/>
      <c r="H33" s="43"/>
    </row>
    <row r="34" ht="12" customHeight="1" spans="1:8">
      <c r="A34" s="65" t="s">
        <v>61</v>
      </c>
      <c r="B34" s="43"/>
      <c r="C34" s="43"/>
      <c r="D34" s="43">
        <v>58769</v>
      </c>
      <c r="E34" s="68"/>
      <c r="F34" s="43"/>
      <c r="G34" s="43"/>
      <c r="H34" s="43"/>
    </row>
    <row r="35" ht="12" customHeight="1" spans="1:8">
      <c r="A35" s="68" t="s">
        <v>62</v>
      </c>
      <c r="B35" s="43"/>
      <c r="C35" s="43"/>
      <c r="D35" s="43">
        <v>167682</v>
      </c>
      <c r="E35" s="68" t="s">
        <v>63</v>
      </c>
      <c r="F35" s="43"/>
      <c r="G35" s="43"/>
      <c r="H35" s="43">
        <v>105870</v>
      </c>
    </row>
    <row r="36" ht="12" customHeight="1" spans="1:8">
      <c r="A36" s="68" t="s">
        <v>64</v>
      </c>
      <c r="B36" s="43"/>
      <c r="C36" s="43"/>
      <c r="D36" s="43">
        <v>68520</v>
      </c>
      <c r="E36" s="68"/>
      <c r="F36" s="43"/>
      <c r="G36" s="43"/>
      <c r="H36" s="43"/>
    </row>
    <row r="37" ht="12" customHeight="1" spans="1:8">
      <c r="A37" s="68" t="s">
        <v>65</v>
      </c>
      <c r="B37" s="43"/>
      <c r="C37" s="43"/>
      <c r="D37" s="43"/>
      <c r="E37" s="68" t="s">
        <v>66</v>
      </c>
      <c r="F37" s="43"/>
      <c r="G37" s="43"/>
      <c r="H37" s="43">
        <v>147848</v>
      </c>
    </row>
    <row r="38" ht="12" customHeight="1" spans="1:8">
      <c r="A38" s="68" t="s">
        <v>67</v>
      </c>
      <c r="B38" s="43"/>
      <c r="C38" s="43"/>
      <c r="D38" s="43">
        <f>SUM(D39:D40)</f>
        <v>314276</v>
      </c>
      <c r="E38" s="68" t="s">
        <v>68</v>
      </c>
      <c r="F38" s="43"/>
      <c r="G38" s="43"/>
      <c r="H38" s="43"/>
    </row>
    <row r="39" ht="12" customHeight="1" spans="1:8">
      <c r="A39" s="65" t="s">
        <v>69</v>
      </c>
      <c r="B39" s="43"/>
      <c r="C39" s="43"/>
      <c r="D39" s="43">
        <v>138000</v>
      </c>
      <c r="E39" s="68"/>
      <c r="F39" s="43"/>
      <c r="G39" s="43"/>
      <c r="H39" s="43"/>
    </row>
    <row r="40" ht="12" customHeight="1" spans="1:8">
      <c r="A40" s="65" t="s">
        <v>70</v>
      </c>
      <c r="B40" s="43"/>
      <c r="C40" s="43"/>
      <c r="D40" s="43">
        <v>176276</v>
      </c>
      <c r="E40" s="68"/>
      <c r="F40" s="43"/>
      <c r="G40" s="43"/>
      <c r="H40" s="43"/>
    </row>
    <row r="41" ht="12" customHeight="1" spans="1:8">
      <c r="A41" s="68"/>
      <c r="B41" s="43"/>
      <c r="C41" s="43"/>
      <c r="D41" s="43"/>
      <c r="E41" s="68" t="s">
        <v>71</v>
      </c>
      <c r="F41" s="43"/>
      <c r="G41" s="43"/>
      <c r="H41" s="43">
        <f>D45-SUM(H30:H38)</f>
        <v>160582</v>
      </c>
    </row>
    <row r="42" ht="12" customHeight="1" spans="1:8">
      <c r="A42" s="68"/>
      <c r="B42" s="43"/>
      <c r="C42" s="43"/>
      <c r="D42" s="43"/>
      <c r="E42" s="65" t="s">
        <v>72</v>
      </c>
      <c r="F42" s="43"/>
      <c r="G42" s="43"/>
      <c r="H42" s="43">
        <f>H41</f>
        <v>160582</v>
      </c>
    </row>
    <row r="43" ht="12" customHeight="1" spans="1:8">
      <c r="A43" s="62"/>
      <c r="B43" s="43"/>
      <c r="C43" s="43"/>
      <c r="D43" s="43"/>
      <c r="E43" s="65" t="s">
        <v>73</v>
      </c>
      <c r="F43" s="43"/>
      <c r="G43" s="43"/>
      <c r="H43" s="43">
        <f>H41-H42</f>
        <v>0</v>
      </c>
    </row>
    <row r="44" ht="12" customHeight="1" spans="1:8">
      <c r="A44" s="62"/>
      <c r="B44" s="43"/>
      <c r="C44" s="43"/>
      <c r="D44" s="43"/>
      <c r="E44" s="68"/>
      <c r="F44" s="43"/>
      <c r="G44" s="43"/>
      <c r="H44" s="43"/>
    </row>
    <row r="45" ht="12" customHeight="1" spans="1:8">
      <c r="A45" s="62" t="s">
        <v>74</v>
      </c>
      <c r="B45" s="43"/>
      <c r="C45" s="43"/>
      <c r="D45" s="43">
        <f>SUM(D30:D31,D36:D38,D35)</f>
        <v>1785814</v>
      </c>
      <c r="E45" s="62" t="s">
        <v>75</v>
      </c>
      <c r="F45" s="43"/>
      <c r="G45" s="43"/>
      <c r="H45" s="43">
        <f>SUM(H30,H31,H35,H37,H41)</f>
        <v>1785814</v>
      </c>
    </row>
    <row r="46" s="21" customFormat="1" ht="12"/>
    <row r="47" s="21" customFormat="1" ht="12" hidden="1" spans="4:8">
      <c r="D47" s="30">
        <f>D30/C30</f>
        <v>1.04257058349019</v>
      </c>
      <c r="H47" s="30">
        <f>H30/G30</f>
        <v>0.888076980444034</v>
      </c>
    </row>
    <row r="48" s="21" customFormat="1" ht="12" hidden="1" spans="3:8">
      <c r="C48" s="21">
        <v>600491</v>
      </c>
      <c r="D48" s="30">
        <f>(D30-C48)/C48</f>
        <v>-0.192885488708407</v>
      </c>
      <c r="G48" s="21">
        <v>1249485</v>
      </c>
      <c r="H48" s="30">
        <f>(H30-G48)/G48</f>
        <v>0.0197577401889579</v>
      </c>
    </row>
    <row r="49" s="21" customFormat="1" ht="12"/>
  </sheetData>
  <mergeCells count="1">
    <mergeCell ref="A2:H2"/>
  </mergeCells>
  <pageMargins left="1.25972222222222" right="0.700694444444445" top="0.751388888888889" bottom="0.751388888888889" header="0.298611111111111" footer="0.298611111111111"/>
  <pageSetup paperSize="9" scale="8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Zeros="0" workbookViewId="0">
      <selection activeCell="A21" sqref="$A21:$XFD22"/>
    </sheetView>
  </sheetViews>
  <sheetFormatPr defaultColWidth="9" defaultRowHeight="12" outlineLevelCol="7"/>
  <cols>
    <col min="1" max="1" width="30.625" style="21" customWidth="1"/>
    <col min="2" max="4" width="11.625" style="21" customWidth="1"/>
    <col min="5" max="5" width="31.125" style="21" customWidth="1"/>
    <col min="6" max="8" width="11.625" style="21" customWidth="1"/>
    <col min="9" max="16383" width="9" style="21"/>
  </cols>
  <sheetData>
    <row r="1" ht="16" customHeight="1" spans="1:1">
      <c r="A1" s="1" t="s">
        <v>1646</v>
      </c>
    </row>
    <row r="2" ht="27" spans="1:8">
      <c r="A2" s="2" t="s">
        <v>1647</v>
      </c>
      <c r="B2" s="2"/>
      <c r="C2" s="2"/>
      <c r="D2" s="2"/>
      <c r="E2" s="2"/>
      <c r="F2" s="2"/>
      <c r="G2" s="2"/>
      <c r="H2" s="2"/>
    </row>
    <row r="3" ht="20" customHeight="1" spans="8:8">
      <c r="H3" s="28" t="s">
        <v>2</v>
      </c>
    </row>
    <row r="4" ht="20" customHeight="1" spans="1:8">
      <c r="A4" s="22" t="s">
        <v>3</v>
      </c>
      <c r="B4" s="22" t="s">
        <v>4</v>
      </c>
      <c r="C4" s="22" t="s">
        <v>5</v>
      </c>
      <c r="D4" s="22" t="s">
        <v>6</v>
      </c>
      <c r="E4" s="22" t="s">
        <v>3</v>
      </c>
      <c r="F4" s="22" t="s">
        <v>4</v>
      </c>
      <c r="G4" s="22" t="s">
        <v>5</v>
      </c>
      <c r="H4" s="22" t="s">
        <v>6</v>
      </c>
    </row>
    <row r="5" ht="20" customHeight="1" spans="1:8">
      <c r="A5" s="24" t="s">
        <v>1648</v>
      </c>
      <c r="B5" s="31">
        <v>2400</v>
      </c>
      <c r="C5" s="31">
        <v>2400</v>
      </c>
      <c r="D5" s="31">
        <v>3369</v>
      </c>
      <c r="E5" s="24" t="s">
        <v>1649</v>
      </c>
      <c r="F5" s="31">
        <v>0</v>
      </c>
      <c r="G5" s="31">
        <v>14</v>
      </c>
      <c r="H5" s="31">
        <v>14</v>
      </c>
    </row>
    <row r="6" ht="20" customHeight="1" spans="1:8">
      <c r="A6" s="24" t="s">
        <v>1650</v>
      </c>
      <c r="B6" s="31">
        <v>0</v>
      </c>
      <c r="C6" s="31">
        <v>0</v>
      </c>
      <c r="D6" s="31">
        <v>7</v>
      </c>
      <c r="E6" s="24" t="s">
        <v>1651</v>
      </c>
      <c r="F6" s="31">
        <v>2400</v>
      </c>
      <c r="G6" s="31">
        <v>3369</v>
      </c>
      <c r="H6" s="31">
        <v>3350</v>
      </c>
    </row>
    <row r="7" ht="20" customHeight="1" spans="1:8">
      <c r="A7" s="24" t="s">
        <v>1652</v>
      </c>
      <c r="B7" s="31">
        <v>0</v>
      </c>
      <c r="C7" s="31">
        <v>0</v>
      </c>
      <c r="D7" s="31">
        <v>0</v>
      </c>
      <c r="E7" s="24" t="s">
        <v>1653</v>
      </c>
      <c r="F7" s="31">
        <v>0</v>
      </c>
      <c r="G7" s="31">
        <v>0</v>
      </c>
      <c r="H7" s="31">
        <v>0</v>
      </c>
    </row>
    <row r="8" ht="20" customHeight="1" spans="1:8">
      <c r="A8" s="24" t="s">
        <v>1654</v>
      </c>
      <c r="B8" s="31">
        <v>0</v>
      </c>
      <c r="C8" s="31">
        <v>0</v>
      </c>
      <c r="D8" s="31">
        <v>0</v>
      </c>
      <c r="E8" s="24" t="s">
        <v>1655</v>
      </c>
      <c r="F8" s="31">
        <v>0</v>
      </c>
      <c r="G8" s="31">
        <v>0</v>
      </c>
      <c r="H8" s="31">
        <v>0</v>
      </c>
    </row>
    <row r="9" ht="20" customHeight="1" spans="1:8">
      <c r="A9" s="24" t="s">
        <v>1656</v>
      </c>
      <c r="B9" s="31">
        <v>0</v>
      </c>
      <c r="C9" s="31">
        <v>0</v>
      </c>
      <c r="D9" s="31">
        <v>534</v>
      </c>
      <c r="E9" s="24" t="s">
        <v>1657</v>
      </c>
      <c r="F9" s="31">
        <v>0</v>
      </c>
      <c r="G9" s="31">
        <v>140</v>
      </c>
      <c r="H9" s="31">
        <v>140</v>
      </c>
    </row>
    <row r="10" ht="20" customHeight="1" spans="1:8">
      <c r="A10" s="24"/>
      <c r="B10" s="31"/>
      <c r="C10" s="31"/>
      <c r="D10" s="31"/>
      <c r="E10" s="24"/>
      <c r="F10" s="31"/>
      <c r="G10" s="31"/>
      <c r="H10" s="31"/>
    </row>
    <row r="11" ht="20" customHeight="1" spans="1:8">
      <c r="A11" s="22" t="s">
        <v>55</v>
      </c>
      <c r="B11" s="31">
        <f>SUM(B5:B9)</f>
        <v>2400</v>
      </c>
      <c r="C11" s="31">
        <f>SUM(C5:C9)</f>
        <v>2400</v>
      </c>
      <c r="D11" s="31">
        <f>SUM(D5:D9)</f>
        <v>3910</v>
      </c>
      <c r="E11" s="22" t="s">
        <v>56</v>
      </c>
      <c r="F11" s="31">
        <f>SUM(F5:F9)</f>
        <v>2400</v>
      </c>
      <c r="G11" s="31">
        <f>SUM(G5:G9)</f>
        <v>3523</v>
      </c>
      <c r="H11" s="31">
        <f>SUM(H5:H9)</f>
        <v>3504</v>
      </c>
    </row>
    <row r="12" ht="20" customHeight="1" spans="1:8">
      <c r="A12" s="24" t="s">
        <v>57</v>
      </c>
      <c r="B12" s="31"/>
      <c r="C12" s="31"/>
      <c r="D12" s="31">
        <v>301</v>
      </c>
      <c r="E12" s="24" t="s">
        <v>58</v>
      </c>
      <c r="F12" s="31"/>
      <c r="G12" s="31"/>
      <c r="H12" s="31"/>
    </row>
    <row r="13" ht="20" customHeight="1" spans="1:8">
      <c r="A13" s="24" t="s">
        <v>64</v>
      </c>
      <c r="B13" s="31"/>
      <c r="C13" s="31"/>
      <c r="D13" s="31">
        <v>3948</v>
      </c>
      <c r="E13" s="24" t="s">
        <v>68</v>
      </c>
      <c r="F13" s="31"/>
      <c r="G13" s="31"/>
      <c r="H13" s="31">
        <v>4217</v>
      </c>
    </row>
    <row r="14" ht="20" customHeight="1" spans="1:8">
      <c r="A14" s="24"/>
      <c r="B14" s="31"/>
      <c r="C14" s="31"/>
      <c r="D14" s="31"/>
      <c r="E14" s="24"/>
      <c r="F14" s="31"/>
      <c r="G14" s="31"/>
      <c r="H14" s="31"/>
    </row>
    <row r="15" ht="20" customHeight="1" spans="1:8">
      <c r="A15" s="24"/>
      <c r="B15" s="31"/>
      <c r="C15" s="31"/>
      <c r="D15" s="31"/>
      <c r="E15" s="24" t="s">
        <v>71</v>
      </c>
      <c r="F15" s="31"/>
      <c r="G15" s="31"/>
      <c r="H15" s="31">
        <f>D19-SUM(H11:H13)</f>
        <v>438</v>
      </c>
    </row>
    <row r="16" ht="20" customHeight="1" spans="1:8">
      <c r="A16" s="24"/>
      <c r="B16" s="31"/>
      <c r="C16" s="31"/>
      <c r="D16" s="31"/>
      <c r="E16" s="26" t="s">
        <v>72</v>
      </c>
      <c r="F16" s="31"/>
      <c r="G16" s="31"/>
      <c r="H16" s="31">
        <v>438</v>
      </c>
    </row>
    <row r="17" ht="20" customHeight="1" spans="1:8">
      <c r="A17" s="24"/>
      <c r="B17" s="31"/>
      <c r="C17" s="31"/>
      <c r="D17" s="31"/>
      <c r="E17" s="26" t="s">
        <v>73</v>
      </c>
      <c r="F17" s="31"/>
      <c r="G17" s="31"/>
      <c r="H17" s="31">
        <f t="shared" ref="F17:H17" si="0">H15-H16</f>
        <v>0</v>
      </c>
    </row>
    <row r="18" ht="20" customHeight="1" spans="1:8">
      <c r="A18" s="24"/>
      <c r="B18" s="31"/>
      <c r="C18" s="31"/>
      <c r="D18" s="31"/>
      <c r="E18" s="24"/>
      <c r="F18" s="31"/>
      <c r="G18" s="31"/>
      <c r="H18" s="31"/>
    </row>
    <row r="19" ht="20" customHeight="1" spans="1:8">
      <c r="A19" s="22" t="s">
        <v>74</v>
      </c>
      <c r="B19" s="32"/>
      <c r="C19" s="32"/>
      <c r="D19" s="32">
        <f>SUM(D11:D13)</f>
        <v>8159</v>
      </c>
      <c r="E19" s="22" t="s">
        <v>75</v>
      </c>
      <c r="F19" s="31"/>
      <c r="G19" s="31"/>
      <c r="H19" s="31">
        <f t="shared" ref="F19:H19" si="1">SUM(H11:H13,H15)</f>
        <v>8159</v>
      </c>
    </row>
    <row r="21" hidden="1" spans="4:8">
      <c r="D21" s="30">
        <f>D11/C11</f>
        <v>1.62916666666667</v>
      </c>
      <c r="H21" s="30">
        <f>H11/G11</f>
        <v>0.994606869145615</v>
      </c>
    </row>
    <row r="22" hidden="1" spans="3:8">
      <c r="C22" s="21">
        <v>1224</v>
      </c>
      <c r="D22" s="30">
        <f>(D11-C22)/C22</f>
        <v>2.19444444444444</v>
      </c>
      <c r="G22" s="21">
        <v>1200</v>
      </c>
      <c r="H22" s="30">
        <f>(H11-G22)/G22</f>
        <v>1.92</v>
      </c>
    </row>
  </sheetData>
  <mergeCells count="1">
    <mergeCell ref="A2:H2"/>
  </mergeCells>
  <printOptions horizontalCentered="1"/>
  <pageMargins left="0.590277777777778" right="0.590277777777778" top="0.590277777777778" bottom="0.590277777777778"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Zeros="0" workbookViewId="0">
      <selection activeCell="L1" sqref="L$1:M$1048576"/>
    </sheetView>
  </sheetViews>
  <sheetFormatPr defaultColWidth="9" defaultRowHeight="13.5"/>
  <cols>
    <col min="1" max="1" width="22.75" style="21" customWidth="1"/>
    <col min="2" max="3" width="9.625" style="21" customWidth="1"/>
    <col min="4" max="5" width="11.375" style="21" customWidth="1"/>
    <col min="6" max="6" width="12.5" style="21" customWidth="1"/>
    <col min="7" max="7" width="9.625" style="21" customWidth="1"/>
    <col min="8" max="11" width="10.625" style="21" customWidth="1"/>
    <col min="12" max="12" width="9.5" style="21" hidden="1" customWidth="1"/>
    <col min="13" max="13" width="9" style="21" hidden="1" customWidth="1"/>
    <col min="14" max="16382" width="9" style="21"/>
  </cols>
  <sheetData>
    <row r="1" ht="16" customHeight="1" spans="1:1">
      <c r="A1" s="1" t="s">
        <v>1658</v>
      </c>
    </row>
    <row r="2" ht="30" customHeight="1" spans="1:11">
      <c r="A2" s="2" t="s">
        <v>1659</v>
      </c>
      <c r="B2" s="2"/>
      <c r="C2" s="2"/>
      <c r="D2" s="2"/>
      <c r="E2" s="2"/>
      <c r="F2" s="2"/>
      <c r="G2" s="2"/>
      <c r="H2" s="2"/>
      <c r="I2" s="2"/>
      <c r="J2" s="2"/>
      <c r="K2" s="2"/>
    </row>
    <row r="3" ht="20" customHeight="1" spans="11:11">
      <c r="K3" s="28" t="s">
        <v>2</v>
      </c>
    </row>
    <row r="4" ht="25" customHeight="1" spans="1:11">
      <c r="A4" s="22" t="s">
        <v>3</v>
      </c>
      <c r="B4" s="22" t="s">
        <v>1660</v>
      </c>
      <c r="C4" s="22" t="s">
        <v>1661</v>
      </c>
      <c r="D4" s="22"/>
      <c r="E4" s="22"/>
      <c r="F4" s="22"/>
      <c r="G4" s="22" t="s">
        <v>1662</v>
      </c>
      <c r="H4" s="22"/>
      <c r="I4" s="22"/>
      <c r="J4" s="23" t="s">
        <v>1663</v>
      </c>
      <c r="K4" s="23" t="s">
        <v>1664</v>
      </c>
    </row>
    <row r="5" ht="30" customHeight="1" spans="1:13">
      <c r="A5" s="22"/>
      <c r="B5" s="22"/>
      <c r="C5" s="22" t="s">
        <v>1665</v>
      </c>
      <c r="D5" s="23" t="s">
        <v>1666</v>
      </c>
      <c r="E5" s="23" t="s">
        <v>1667</v>
      </c>
      <c r="F5" s="23" t="s">
        <v>1668</v>
      </c>
      <c r="G5" s="22" t="s">
        <v>1665</v>
      </c>
      <c r="H5" s="23" t="s">
        <v>1669</v>
      </c>
      <c r="I5" s="23" t="s">
        <v>1670</v>
      </c>
      <c r="J5" s="23"/>
      <c r="K5" s="23"/>
      <c r="L5" s="29" t="s">
        <v>1671</v>
      </c>
      <c r="M5" s="29" t="s">
        <v>1672</v>
      </c>
    </row>
    <row r="6" ht="20" customHeight="1" spans="1:13">
      <c r="A6" s="24" t="s">
        <v>1673</v>
      </c>
      <c r="B6" s="25">
        <f>SUM(C6,G6,J6,K6)</f>
        <v>581329</v>
      </c>
      <c r="C6" s="25">
        <f>SUM(D6:F6)</f>
        <v>419018</v>
      </c>
      <c r="D6" s="25">
        <v>270965</v>
      </c>
      <c r="E6" s="25">
        <v>33290</v>
      </c>
      <c r="F6" s="25">
        <v>114763</v>
      </c>
      <c r="G6" s="25">
        <f>SUM(H6:I6)</f>
        <v>158415</v>
      </c>
      <c r="H6" s="25">
        <v>92666</v>
      </c>
      <c r="I6" s="25">
        <v>65749</v>
      </c>
      <c r="J6" s="25">
        <v>1190</v>
      </c>
      <c r="K6" s="25">
        <v>2706</v>
      </c>
      <c r="L6" s="21">
        <v>506375</v>
      </c>
      <c r="M6" s="21">
        <v>573314</v>
      </c>
    </row>
    <row r="7" ht="20" customHeight="1" spans="1:13">
      <c r="A7" s="26" t="s">
        <v>1674</v>
      </c>
      <c r="B7" s="25">
        <f t="shared" ref="B7:B20" si="0">SUM(C7,G7,J7,K7)</f>
        <v>312654</v>
      </c>
      <c r="C7" s="25">
        <f t="shared" ref="C7:C20" si="1">SUM(D7:F7)</f>
        <v>193739</v>
      </c>
      <c r="D7" s="25">
        <v>115619</v>
      </c>
      <c r="E7" s="25">
        <v>13613</v>
      </c>
      <c r="F7" s="25">
        <v>64507</v>
      </c>
      <c r="G7" s="25">
        <f t="shared" ref="G7:G20" si="2">SUM(H7:I7)</f>
        <v>115613</v>
      </c>
      <c r="H7" s="25">
        <v>91136</v>
      </c>
      <c r="I7" s="25">
        <v>24477</v>
      </c>
      <c r="J7" s="25">
        <v>997</v>
      </c>
      <c r="K7" s="25">
        <v>2305</v>
      </c>
      <c r="L7" s="30">
        <f>B6/L6</f>
        <v>1.14802073562083</v>
      </c>
      <c r="M7" s="30">
        <f>(B6-M6)/M6</f>
        <v>0.013980122585529</v>
      </c>
    </row>
    <row r="8" ht="20" customHeight="1" spans="1:11">
      <c r="A8" s="27" t="s">
        <v>1675</v>
      </c>
      <c r="B8" s="25">
        <f t="shared" si="0"/>
        <v>3745</v>
      </c>
      <c r="C8" s="25">
        <f t="shared" si="1"/>
        <v>1331</v>
      </c>
      <c r="D8" s="25">
        <v>712</v>
      </c>
      <c r="E8" s="25">
        <v>506</v>
      </c>
      <c r="F8" s="25">
        <v>113</v>
      </c>
      <c r="G8" s="25">
        <f t="shared" si="2"/>
        <v>2086</v>
      </c>
      <c r="H8" s="25">
        <v>1530</v>
      </c>
      <c r="I8" s="25">
        <v>556</v>
      </c>
      <c r="J8" s="25">
        <v>193</v>
      </c>
      <c r="K8" s="25">
        <v>135</v>
      </c>
    </row>
    <row r="9" ht="20" customHeight="1" spans="1:11">
      <c r="A9" s="27" t="s">
        <v>1676</v>
      </c>
      <c r="B9" s="25">
        <f t="shared" si="0"/>
        <v>202978</v>
      </c>
      <c r="C9" s="25">
        <f t="shared" si="1"/>
        <v>162262</v>
      </c>
      <c r="D9" s="25">
        <v>96695</v>
      </c>
      <c r="E9" s="25">
        <v>19010</v>
      </c>
      <c r="F9" s="25">
        <v>46557</v>
      </c>
      <c r="G9" s="25">
        <f t="shared" si="2"/>
        <v>40716</v>
      </c>
      <c r="H9" s="25">
        <v>0</v>
      </c>
      <c r="I9" s="25">
        <v>40716</v>
      </c>
      <c r="J9" s="25">
        <v>0</v>
      </c>
      <c r="K9" s="25">
        <v>0</v>
      </c>
    </row>
    <row r="10" ht="20" customHeight="1" spans="1:11">
      <c r="A10" s="27" t="s">
        <v>1677</v>
      </c>
      <c r="B10" s="25">
        <f t="shared" si="0"/>
        <v>0</v>
      </c>
      <c r="C10" s="25">
        <f t="shared" si="1"/>
        <v>0</v>
      </c>
      <c r="D10" s="25">
        <v>0</v>
      </c>
      <c r="E10" s="25">
        <v>0</v>
      </c>
      <c r="F10" s="25">
        <v>0</v>
      </c>
      <c r="G10" s="25">
        <f t="shared" si="2"/>
        <v>0</v>
      </c>
      <c r="H10" s="25">
        <v>0</v>
      </c>
      <c r="I10" s="25">
        <v>0</v>
      </c>
      <c r="J10" s="25">
        <v>0</v>
      </c>
      <c r="K10" s="25">
        <v>0</v>
      </c>
    </row>
    <row r="11" ht="20" customHeight="1" spans="1:11">
      <c r="A11" s="27" t="s">
        <v>52</v>
      </c>
      <c r="B11" s="25">
        <f t="shared" si="0"/>
        <v>322</v>
      </c>
      <c r="C11" s="25">
        <f t="shared" si="1"/>
        <v>254</v>
      </c>
      <c r="D11" s="25">
        <v>130</v>
      </c>
      <c r="E11" s="25">
        <v>124</v>
      </c>
      <c r="F11" s="25">
        <v>0</v>
      </c>
      <c r="G11" s="25">
        <f t="shared" si="2"/>
        <v>0</v>
      </c>
      <c r="H11" s="25">
        <v>0</v>
      </c>
      <c r="I11" s="25">
        <v>0</v>
      </c>
      <c r="J11" s="25">
        <v>0</v>
      </c>
      <c r="K11" s="25">
        <v>68</v>
      </c>
    </row>
    <row r="12" ht="20" customHeight="1" spans="1:11">
      <c r="A12" s="27" t="s">
        <v>1678</v>
      </c>
      <c r="B12" s="25">
        <f t="shared" si="0"/>
        <v>9251</v>
      </c>
      <c r="C12" s="25">
        <f t="shared" si="1"/>
        <v>9220</v>
      </c>
      <c r="D12" s="25">
        <v>5597</v>
      </c>
      <c r="E12" s="25">
        <v>37</v>
      </c>
      <c r="F12" s="25">
        <v>3586</v>
      </c>
      <c r="G12" s="25">
        <f t="shared" si="2"/>
        <v>0</v>
      </c>
      <c r="H12" s="25">
        <v>0</v>
      </c>
      <c r="I12" s="25">
        <v>0</v>
      </c>
      <c r="J12" s="25">
        <v>0</v>
      </c>
      <c r="K12" s="25">
        <v>31</v>
      </c>
    </row>
    <row r="13" ht="20" customHeight="1" spans="1:11">
      <c r="A13" s="27" t="s">
        <v>1679</v>
      </c>
      <c r="B13" s="25">
        <f t="shared" si="0"/>
        <v>0</v>
      </c>
      <c r="C13" s="25">
        <f t="shared" si="1"/>
        <v>0</v>
      </c>
      <c r="D13" s="25">
        <v>0</v>
      </c>
      <c r="E13" s="25">
        <v>0</v>
      </c>
      <c r="F13" s="25">
        <v>0</v>
      </c>
      <c r="G13" s="25">
        <f t="shared" si="2"/>
        <v>0</v>
      </c>
      <c r="H13" s="25">
        <v>0</v>
      </c>
      <c r="I13" s="25">
        <v>0</v>
      </c>
      <c r="J13" s="25">
        <v>0</v>
      </c>
      <c r="K13" s="25">
        <v>0</v>
      </c>
    </row>
    <row r="14" ht="20" customHeight="1" spans="1:13">
      <c r="A14" s="24" t="s">
        <v>1680</v>
      </c>
      <c r="B14" s="25">
        <f t="shared" si="0"/>
        <v>512551</v>
      </c>
      <c r="C14" s="25">
        <f t="shared" si="1"/>
        <v>393258</v>
      </c>
      <c r="D14" s="25">
        <v>266714</v>
      </c>
      <c r="E14" s="25">
        <v>18972</v>
      </c>
      <c r="F14" s="25">
        <v>107572</v>
      </c>
      <c r="G14" s="25">
        <f t="shared" si="2"/>
        <v>109718</v>
      </c>
      <c r="H14" s="25">
        <v>62274</v>
      </c>
      <c r="I14" s="25">
        <v>47444</v>
      </c>
      <c r="J14" s="25">
        <v>3747</v>
      </c>
      <c r="K14" s="25">
        <v>5828</v>
      </c>
      <c r="L14" s="21">
        <v>527674</v>
      </c>
      <c r="M14" s="21">
        <v>466726</v>
      </c>
    </row>
    <row r="15" ht="20" customHeight="1" spans="1:13">
      <c r="A15" s="26" t="s">
        <v>1681</v>
      </c>
      <c r="B15" s="25">
        <f t="shared" si="0"/>
        <v>468527</v>
      </c>
      <c r="C15" s="25">
        <f t="shared" si="1"/>
        <v>357466</v>
      </c>
      <c r="D15" s="25">
        <v>233753</v>
      </c>
      <c r="E15" s="25">
        <v>18910</v>
      </c>
      <c r="F15" s="25">
        <v>104803</v>
      </c>
      <c r="G15" s="25">
        <f t="shared" si="2"/>
        <v>105408</v>
      </c>
      <c r="H15" s="25">
        <v>62274</v>
      </c>
      <c r="I15" s="25">
        <v>43134</v>
      </c>
      <c r="J15" s="25">
        <v>3745</v>
      </c>
      <c r="K15" s="25">
        <v>1908</v>
      </c>
      <c r="L15" s="30">
        <f>B14/L14</f>
        <v>0.971340259326781</v>
      </c>
      <c r="M15" s="30">
        <f>(B14-M14)/M14</f>
        <v>0.0981839451841123</v>
      </c>
    </row>
    <row r="16" ht="20" customHeight="1" spans="1:11">
      <c r="A16" s="27" t="s">
        <v>1187</v>
      </c>
      <c r="B16" s="25">
        <f t="shared" si="0"/>
        <v>1801</v>
      </c>
      <c r="C16" s="25">
        <f t="shared" si="1"/>
        <v>794</v>
      </c>
      <c r="D16" s="25">
        <v>208</v>
      </c>
      <c r="E16" s="25">
        <v>36</v>
      </c>
      <c r="F16" s="25">
        <v>550</v>
      </c>
      <c r="G16" s="25">
        <f t="shared" si="2"/>
        <v>0</v>
      </c>
      <c r="H16" s="25">
        <v>0</v>
      </c>
      <c r="I16" s="25">
        <v>0</v>
      </c>
      <c r="J16" s="25">
        <v>0</v>
      </c>
      <c r="K16" s="25">
        <v>1007</v>
      </c>
    </row>
    <row r="17" ht="20" customHeight="1" spans="1:11">
      <c r="A17" s="27" t="s">
        <v>1682</v>
      </c>
      <c r="B17" s="25">
        <f t="shared" si="0"/>
        <v>5294</v>
      </c>
      <c r="C17" s="25">
        <f t="shared" si="1"/>
        <v>5293</v>
      </c>
      <c r="D17" s="25">
        <v>3048</v>
      </c>
      <c r="E17" s="25">
        <v>26</v>
      </c>
      <c r="F17" s="25">
        <v>2219</v>
      </c>
      <c r="G17" s="25">
        <f t="shared" si="2"/>
        <v>0</v>
      </c>
      <c r="H17" s="25">
        <v>0</v>
      </c>
      <c r="I17" s="25">
        <v>0</v>
      </c>
      <c r="J17" s="25">
        <v>0</v>
      </c>
      <c r="K17" s="25">
        <v>1</v>
      </c>
    </row>
    <row r="18" ht="20" customHeight="1" spans="1:11">
      <c r="A18" s="27" t="s">
        <v>1683</v>
      </c>
      <c r="B18" s="25">
        <f t="shared" si="0"/>
        <v>0</v>
      </c>
      <c r="C18" s="25">
        <f t="shared" si="1"/>
        <v>0</v>
      </c>
      <c r="D18" s="25">
        <v>0</v>
      </c>
      <c r="E18" s="25">
        <v>0</v>
      </c>
      <c r="F18" s="25">
        <v>0</v>
      </c>
      <c r="G18" s="25">
        <f t="shared" si="2"/>
        <v>0</v>
      </c>
      <c r="H18" s="25">
        <v>0</v>
      </c>
      <c r="I18" s="25">
        <v>0</v>
      </c>
      <c r="J18" s="25">
        <v>0</v>
      </c>
      <c r="K18" s="25">
        <v>0</v>
      </c>
    </row>
    <row r="19" ht="20" customHeight="1" spans="1:11">
      <c r="A19" s="24" t="s">
        <v>1684</v>
      </c>
      <c r="B19" s="25">
        <f t="shared" si="0"/>
        <v>68778</v>
      </c>
      <c r="C19" s="25">
        <f t="shared" si="1"/>
        <v>25760</v>
      </c>
      <c r="D19" s="25">
        <v>4251</v>
      </c>
      <c r="E19" s="25">
        <v>14318</v>
      </c>
      <c r="F19" s="25">
        <v>7191</v>
      </c>
      <c r="G19" s="25">
        <f t="shared" si="2"/>
        <v>48697</v>
      </c>
      <c r="H19" s="25">
        <v>30392</v>
      </c>
      <c r="I19" s="25">
        <v>18305</v>
      </c>
      <c r="J19" s="25">
        <v>-2557</v>
      </c>
      <c r="K19" s="25">
        <v>-3122</v>
      </c>
    </row>
    <row r="20" ht="20" customHeight="1" spans="1:11">
      <c r="A20" s="24" t="s">
        <v>1685</v>
      </c>
      <c r="B20" s="25">
        <f t="shared" si="0"/>
        <v>380467</v>
      </c>
      <c r="C20" s="25">
        <f t="shared" si="1"/>
        <v>162179</v>
      </c>
      <c r="D20" s="25">
        <v>90077</v>
      </c>
      <c r="E20" s="25">
        <v>76141</v>
      </c>
      <c r="F20" s="25">
        <v>-4039</v>
      </c>
      <c r="G20" s="25">
        <f t="shared" si="2"/>
        <v>200968</v>
      </c>
      <c r="H20" s="25">
        <v>144754</v>
      </c>
      <c r="I20" s="25">
        <v>56214</v>
      </c>
      <c r="J20" s="25">
        <v>5945</v>
      </c>
      <c r="K20" s="25">
        <v>11375</v>
      </c>
    </row>
  </sheetData>
  <mergeCells count="7">
    <mergeCell ref="A2:K2"/>
    <mergeCell ref="C4:F4"/>
    <mergeCell ref="G4:I4"/>
    <mergeCell ref="A4:A5"/>
    <mergeCell ref="B4:B5"/>
    <mergeCell ref="J4:J5"/>
    <mergeCell ref="K4:K5"/>
  </mergeCells>
  <printOptions horizontalCentered="1"/>
  <pageMargins left="0.590277777777778" right="0.590277777777778" top="0.590277777777778" bottom="0.590277777777778"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H14" sqref="H14"/>
    </sheetView>
  </sheetViews>
  <sheetFormatPr defaultColWidth="9" defaultRowHeight="13.5" outlineLevelCol="7"/>
  <cols>
    <col min="1" max="1" width="13.625" style="10" customWidth="1"/>
    <col min="2" max="7" width="12.625" style="10" customWidth="1"/>
    <col min="8" max="8" width="40.75" style="10" customWidth="1"/>
    <col min="9" max="16384" width="9" style="10"/>
  </cols>
  <sheetData>
    <row r="1" ht="16" customHeight="1" spans="1:1">
      <c r="A1" s="11" t="s">
        <v>1686</v>
      </c>
    </row>
    <row r="2" ht="27" spans="1:8">
      <c r="A2" s="12" t="s">
        <v>1687</v>
      </c>
      <c r="B2" s="12"/>
      <c r="C2" s="12"/>
      <c r="D2" s="12"/>
      <c r="E2" s="12"/>
      <c r="F2" s="12"/>
      <c r="G2" s="12"/>
      <c r="H2" s="12"/>
    </row>
    <row r="3" spans="1:8">
      <c r="A3" s="13"/>
      <c r="B3" s="13"/>
      <c r="C3" s="13"/>
      <c r="D3" s="13"/>
      <c r="E3" s="13"/>
      <c r="F3" s="13"/>
      <c r="G3" s="13"/>
      <c r="H3" s="14" t="s">
        <v>2</v>
      </c>
    </row>
    <row r="4" ht="29" customHeight="1" spans="1:8">
      <c r="A4" s="15" t="s">
        <v>1688</v>
      </c>
      <c r="B4" s="15" t="s">
        <v>1689</v>
      </c>
      <c r="C4" s="15"/>
      <c r="D4" s="15"/>
      <c r="E4" s="15" t="s">
        <v>1690</v>
      </c>
      <c r="F4" s="15"/>
      <c r="G4" s="15"/>
      <c r="H4" s="15" t="s">
        <v>1691</v>
      </c>
    </row>
    <row r="5" ht="29" customHeight="1" spans="1:8">
      <c r="A5" s="15"/>
      <c r="B5" s="15" t="s">
        <v>1660</v>
      </c>
      <c r="C5" s="15" t="s">
        <v>1692</v>
      </c>
      <c r="D5" s="15" t="s">
        <v>1693</v>
      </c>
      <c r="E5" s="15" t="s">
        <v>1660</v>
      </c>
      <c r="F5" s="15" t="s">
        <v>1692</v>
      </c>
      <c r="G5" s="15" t="s">
        <v>1693</v>
      </c>
      <c r="H5" s="15"/>
    </row>
    <row r="6" ht="29" customHeight="1" spans="1:8">
      <c r="A6" s="15" t="s">
        <v>1694</v>
      </c>
      <c r="B6" s="16">
        <f>SUM(C6:D6)</f>
        <v>2032735</v>
      </c>
      <c r="C6" s="16">
        <f>SUM(C7:C10)</f>
        <v>851805</v>
      </c>
      <c r="D6" s="16">
        <f>SUM(D7:D10)</f>
        <v>1180930</v>
      </c>
      <c r="E6" s="16">
        <f>SUM(F6:G6)</f>
        <v>1937159</v>
      </c>
      <c r="F6" s="16">
        <f>SUM(F7:F10)</f>
        <v>791988</v>
      </c>
      <c r="G6" s="16">
        <f>SUM(G7:G10)</f>
        <v>1145171</v>
      </c>
      <c r="H6" s="17"/>
    </row>
    <row r="7" ht="29" customHeight="1" spans="1:8">
      <c r="A7" s="15" t="s">
        <v>1695</v>
      </c>
      <c r="B7" s="16">
        <f t="shared" ref="B6:B10" si="0">SUM(C7:D7)</f>
        <v>1936007</v>
      </c>
      <c r="C7" s="16">
        <v>755093</v>
      </c>
      <c r="D7" s="16">
        <v>1180914</v>
      </c>
      <c r="E7" s="16">
        <f t="shared" ref="E6:E10" si="1">SUM(F7:G7)</f>
        <v>1769137</v>
      </c>
      <c r="F7" s="16">
        <v>715356</v>
      </c>
      <c r="G7" s="16">
        <v>1053781</v>
      </c>
      <c r="H7" s="18" t="s">
        <v>1696</v>
      </c>
    </row>
    <row r="8" ht="29" customHeight="1" spans="1:8">
      <c r="A8" s="15" t="s">
        <v>1196</v>
      </c>
      <c r="B8" s="16">
        <f t="shared" si="0"/>
        <v>40936</v>
      </c>
      <c r="C8" s="16">
        <v>40927</v>
      </c>
      <c r="D8" s="16">
        <v>9</v>
      </c>
      <c r="E8" s="16">
        <f t="shared" si="1"/>
        <v>55910</v>
      </c>
      <c r="F8" s="16">
        <v>24630</v>
      </c>
      <c r="G8" s="16">
        <v>31280</v>
      </c>
      <c r="H8" s="18" t="s">
        <v>1697</v>
      </c>
    </row>
    <row r="9" ht="29" customHeight="1" spans="1:8">
      <c r="A9" s="15" t="s">
        <v>1197</v>
      </c>
      <c r="B9" s="16">
        <f t="shared" si="0"/>
        <v>27341</v>
      </c>
      <c r="C9" s="16">
        <v>27341</v>
      </c>
      <c r="D9" s="16"/>
      <c r="E9" s="16">
        <f t="shared" si="1"/>
        <v>55824</v>
      </c>
      <c r="F9" s="16">
        <v>43433</v>
      </c>
      <c r="G9" s="16">
        <v>12391</v>
      </c>
      <c r="H9" s="18" t="s">
        <v>1698</v>
      </c>
    </row>
    <row r="10" ht="29" customHeight="1" spans="1:8">
      <c r="A10" s="15" t="s">
        <v>1198</v>
      </c>
      <c r="B10" s="16">
        <f t="shared" si="0"/>
        <v>28451</v>
      </c>
      <c r="C10" s="16">
        <v>28444</v>
      </c>
      <c r="D10" s="16">
        <v>7</v>
      </c>
      <c r="E10" s="16">
        <f t="shared" si="1"/>
        <v>56288</v>
      </c>
      <c r="F10" s="16">
        <v>8569</v>
      </c>
      <c r="G10" s="16">
        <v>47719</v>
      </c>
      <c r="H10" s="18" t="s">
        <v>1697</v>
      </c>
    </row>
    <row r="12" spans="1:8">
      <c r="A12" s="19" t="s">
        <v>1699</v>
      </c>
      <c r="B12" s="20" t="s">
        <v>1700</v>
      </c>
      <c r="C12" s="20"/>
      <c r="D12" s="20"/>
      <c r="E12" s="20"/>
      <c r="F12" s="20"/>
      <c r="G12" s="20"/>
      <c r="H12" s="20"/>
    </row>
    <row r="13" spans="1:8">
      <c r="A13" s="19"/>
      <c r="B13" s="20"/>
      <c r="C13" s="20"/>
      <c r="D13" s="20"/>
      <c r="E13" s="20"/>
      <c r="F13" s="20"/>
      <c r="G13" s="20"/>
      <c r="H13" s="20"/>
    </row>
  </sheetData>
  <mergeCells count="7">
    <mergeCell ref="A2:H2"/>
    <mergeCell ref="B4:D4"/>
    <mergeCell ref="E4:G4"/>
    <mergeCell ref="A4:A5"/>
    <mergeCell ref="A12:A13"/>
    <mergeCell ref="H4:H5"/>
    <mergeCell ref="B12:H13"/>
  </mergeCells>
  <printOptions horizontalCentered="1"/>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workbookViewId="0">
      <selection activeCell="C16" sqref="C16"/>
    </sheetView>
  </sheetViews>
  <sheetFormatPr defaultColWidth="9" defaultRowHeight="13.5" outlineLevelCol="5"/>
  <cols>
    <col min="1" max="1" width="35.375" customWidth="1"/>
    <col min="2" max="3" width="18.625" customWidth="1"/>
    <col min="4" max="4" width="16.625" customWidth="1"/>
    <col min="5" max="5" width="18.625" customWidth="1"/>
    <col min="6" max="6" width="16.625" customWidth="1"/>
  </cols>
  <sheetData>
    <row r="1" ht="16" customHeight="1" spans="1:1">
      <c r="A1" s="1" t="s">
        <v>1701</v>
      </c>
    </row>
    <row r="2" ht="27" spans="1:6">
      <c r="A2" s="2" t="s">
        <v>1702</v>
      </c>
      <c r="B2" s="2"/>
      <c r="C2" s="2"/>
      <c r="D2" s="2"/>
      <c r="E2" s="2"/>
      <c r="F2" s="2"/>
    </row>
    <row r="3" ht="26" customHeight="1" spans="6:6">
      <c r="F3" s="3" t="s">
        <v>2</v>
      </c>
    </row>
    <row r="4" ht="26" customHeight="1" spans="1:6">
      <c r="A4" s="4" t="s">
        <v>1193</v>
      </c>
      <c r="B4" s="4" t="s">
        <v>1703</v>
      </c>
      <c r="C4" s="4" t="s">
        <v>1704</v>
      </c>
      <c r="D4" s="4" t="s">
        <v>1705</v>
      </c>
      <c r="E4" s="4" t="s">
        <v>1706</v>
      </c>
      <c r="F4" s="4" t="s">
        <v>1707</v>
      </c>
    </row>
    <row r="5" ht="26" customHeight="1" spans="1:6">
      <c r="A5" s="5" t="s">
        <v>1660</v>
      </c>
      <c r="B5" s="6">
        <f>B6+B7+B10</f>
        <v>2474.99</v>
      </c>
      <c r="C5" s="6">
        <f>C6+C7+C10</f>
        <v>1533.01</v>
      </c>
      <c r="D5" s="7">
        <f t="shared" ref="D5:D10" si="0">C5/B5</f>
        <v>0.619400482426192</v>
      </c>
      <c r="E5" s="8">
        <f>E6+E7+E10</f>
        <v>-941.98</v>
      </c>
      <c r="F5" s="7">
        <f t="shared" ref="F5:F10" si="1">E5/B5</f>
        <v>-0.380599517573808</v>
      </c>
    </row>
    <row r="6" ht="26" customHeight="1" spans="1:6">
      <c r="A6" s="9" t="s">
        <v>1708</v>
      </c>
      <c r="B6" s="6">
        <v>90.93</v>
      </c>
      <c r="C6" s="6">
        <v>35.75</v>
      </c>
      <c r="D6" s="7">
        <f t="shared" si="0"/>
        <v>0.393159573298141</v>
      </c>
      <c r="E6" s="8">
        <f t="shared" ref="E6:E10" si="2">C6-B6</f>
        <v>-55.18</v>
      </c>
      <c r="F6" s="7">
        <f t="shared" si="1"/>
        <v>-0.606840426701859</v>
      </c>
    </row>
    <row r="7" ht="26" customHeight="1" spans="1:6">
      <c r="A7" s="9" t="s">
        <v>1709</v>
      </c>
      <c r="B7" s="6">
        <f>B8+B9</f>
        <v>2000.7</v>
      </c>
      <c r="C7" s="6">
        <f>C8+C9</f>
        <v>1190.07</v>
      </c>
      <c r="D7" s="7">
        <f t="shared" si="0"/>
        <v>0.594826810616284</v>
      </c>
      <c r="E7" s="8">
        <f t="shared" si="2"/>
        <v>-810.63</v>
      </c>
      <c r="F7" s="7">
        <f t="shared" si="1"/>
        <v>-0.405173189383716</v>
      </c>
    </row>
    <row r="8" ht="26" customHeight="1" spans="1:6">
      <c r="A8" s="9" t="s">
        <v>1710</v>
      </c>
      <c r="B8" s="6">
        <v>337.7</v>
      </c>
      <c r="C8" s="6">
        <v>63.05</v>
      </c>
      <c r="D8" s="7">
        <f t="shared" si="0"/>
        <v>0.186704175303524</v>
      </c>
      <c r="E8" s="8">
        <f t="shared" si="2"/>
        <v>-274.65</v>
      </c>
      <c r="F8" s="7">
        <f t="shared" si="1"/>
        <v>-0.813295824696476</v>
      </c>
    </row>
    <row r="9" ht="26" customHeight="1" spans="1:6">
      <c r="A9" s="9" t="s">
        <v>1711</v>
      </c>
      <c r="B9" s="6">
        <v>1663</v>
      </c>
      <c r="C9" s="6">
        <v>1127.02</v>
      </c>
      <c r="D9" s="7">
        <f t="shared" si="0"/>
        <v>0.677702946482261</v>
      </c>
      <c r="E9" s="8">
        <f t="shared" si="2"/>
        <v>-535.98</v>
      </c>
      <c r="F9" s="7">
        <f t="shared" si="1"/>
        <v>-0.322297053517739</v>
      </c>
    </row>
    <row r="10" ht="26" customHeight="1" spans="1:6">
      <c r="A10" s="9" t="s">
        <v>1712</v>
      </c>
      <c r="B10" s="6">
        <v>383.36</v>
      </c>
      <c r="C10" s="6">
        <v>307.19</v>
      </c>
      <c r="D10" s="7">
        <f t="shared" si="0"/>
        <v>0.801309474123539</v>
      </c>
      <c r="E10" s="8">
        <f t="shared" si="2"/>
        <v>-76.17</v>
      </c>
      <c r="F10" s="7">
        <f t="shared" si="1"/>
        <v>-0.198690525876461</v>
      </c>
    </row>
  </sheetData>
  <mergeCells count="1">
    <mergeCell ref="A2:F2"/>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showZeros="0" workbookViewId="0">
      <selection activeCell="A47" sqref="$A47:$XFD48"/>
    </sheetView>
  </sheetViews>
  <sheetFormatPr defaultColWidth="9" defaultRowHeight="12"/>
  <cols>
    <col min="1" max="1" width="30.625" style="29" customWidth="1"/>
    <col min="2" max="4" width="11.625" style="29" customWidth="1"/>
    <col min="5" max="5" width="30.625" style="78" customWidth="1"/>
    <col min="6" max="8" width="11.625" style="29" customWidth="1"/>
    <col min="9" max="9" width="11.125" style="55"/>
    <col min="10" max="16384" width="9" style="21"/>
  </cols>
  <sheetData>
    <row r="1" spans="1:1">
      <c r="A1" s="1" t="s">
        <v>76</v>
      </c>
    </row>
    <row r="2" ht="27" customHeight="1" spans="1:8">
      <c r="A2" s="2" t="s">
        <v>77</v>
      </c>
      <c r="B2" s="2"/>
      <c r="C2" s="2"/>
      <c r="D2" s="2"/>
      <c r="E2" s="2"/>
      <c r="F2" s="2"/>
      <c r="G2" s="2"/>
      <c r="H2" s="2"/>
    </row>
    <row r="3" customHeight="1" spans="8:8">
      <c r="H3" s="28" t="s">
        <v>2</v>
      </c>
    </row>
    <row r="4" customHeight="1" spans="1:8">
      <c r="A4" s="22" t="s">
        <v>3</v>
      </c>
      <c r="B4" s="22" t="s">
        <v>4</v>
      </c>
      <c r="C4" s="22" t="s">
        <v>5</v>
      </c>
      <c r="D4" s="22" t="s">
        <v>6</v>
      </c>
      <c r="E4" s="22" t="s">
        <v>3</v>
      </c>
      <c r="F4" s="22" t="s">
        <v>4</v>
      </c>
      <c r="G4" s="22" t="s">
        <v>5</v>
      </c>
      <c r="H4" s="22" t="s">
        <v>6</v>
      </c>
    </row>
    <row r="5" customHeight="1" spans="1:9">
      <c r="A5" s="58" t="s">
        <v>7</v>
      </c>
      <c r="B5" s="32">
        <f>SUM(B6:B21)</f>
        <v>87770</v>
      </c>
      <c r="C5" s="32">
        <f>SUM(C6:C21)</f>
        <v>74900</v>
      </c>
      <c r="D5" s="32">
        <f>SUM(D6:D21)</f>
        <v>70599</v>
      </c>
      <c r="E5" s="58" t="s">
        <v>8</v>
      </c>
      <c r="F5" s="32">
        <v>62107</v>
      </c>
      <c r="G5" s="32">
        <v>64486</v>
      </c>
      <c r="H5" s="32">
        <v>52096</v>
      </c>
      <c r="I5" s="59"/>
    </row>
    <row r="6" customHeight="1" spans="1:9">
      <c r="A6" s="26" t="s">
        <v>9</v>
      </c>
      <c r="B6" s="32">
        <v>37880</v>
      </c>
      <c r="C6" s="32">
        <v>35175</v>
      </c>
      <c r="D6" s="32">
        <v>29582</v>
      </c>
      <c r="E6" s="58" t="s">
        <v>10</v>
      </c>
      <c r="F6" s="32">
        <v>0</v>
      </c>
      <c r="G6" s="32">
        <v>0</v>
      </c>
      <c r="H6" s="32">
        <v>0</v>
      </c>
      <c r="I6" s="59"/>
    </row>
    <row r="7" customHeight="1" spans="1:9">
      <c r="A7" s="26" t="s">
        <v>11</v>
      </c>
      <c r="B7" s="32">
        <v>8400</v>
      </c>
      <c r="C7" s="32">
        <v>15058</v>
      </c>
      <c r="D7" s="32">
        <v>14661</v>
      </c>
      <c r="E7" s="58" t="s">
        <v>12</v>
      </c>
      <c r="F7" s="32">
        <v>0</v>
      </c>
      <c r="G7" s="32">
        <v>2030</v>
      </c>
      <c r="H7" s="32">
        <v>2030</v>
      </c>
      <c r="I7" s="59"/>
    </row>
    <row r="8" customHeight="1" spans="1:9">
      <c r="A8" s="26" t="s">
        <v>13</v>
      </c>
      <c r="B8" s="32">
        <v>2800</v>
      </c>
      <c r="C8" s="32">
        <v>1578</v>
      </c>
      <c r="D8" s="32">
        <v>2046</v>
      </c>
      <c r="E8" s="58" t="s">
        <v>14</v>
      </c>
      <c r="F8" s="32">
        <v>46462</v>
      </c>
      <c r="G8" s="32">
        <v>40210</v>
      </c>
      <c r="H8" s="32">
        <v>31018</v>
      </c>
      <c r="I8" s="59"/>
    </row>
    <row r="9" customHeight="1" spans="1:9">
      <c r="A9" s="26" t="s">
        <v>15</v>
      </c>
      <c r="B9" s="32">
        <v>2710</v>
      </c>
      <c r="C9" s="32">
        <v>1417</v>
      </c>
      <c r="D9" s="32">
        <v>1698</v>
      </c>
      <c r="E9" s="58" t="s">
        <v>16</v>
      </c>
      <c r="F9" s="32">
        <v>87871</v>
      </c>
      <c r="G9" s="32">
        <v>94915</v>
      </c>
      <c r="H9" s="32">
        <v>86870</v>
      </c>
      <c r="I9" s="59"/>
    </row>
    <row r="10" customHeight="1" spans="1:9">
      <c r="A10" s="26" t="s">
        <v>17</v>
      </c>
      <c r="B10" s="32">
        <v>5100</v>
      </c>
      <c r="C10" s="32">
        <v>5971</v>
      </c>
      <c r="D10" s="32">
        <v>6233</v>
      </c>
      <c r="E10" s="58" t="s">
        <v>18</v>
      </c>
      <c r="F10" s="32">
        <v>12456</v>
      </c>
      <c r="G10" s="32">
        <v>18036</v>
      </c>
      <c r="H10" s="32">
        <v>6401</v>
      </c>
      <c r="I10" s="59"/>
    </row>
    <row r="11" customHeight="1" spans="1:9">
      <c r="A11" s="26" t="s">
        <v>19</v>
      </c>
      <c r="B11" s="32">
        <v>5130</v>
      </c>
      <c r="C11" s="32">
        <v>3760</v>
      </c>
      <c r="D11" s="32">
        <v>3999</v>
      </c>
      <c r="E11" s="58" t="s">
        <v>20</v>
      </c>
      <c r="F11" s="32">
        <v>12170</v>
      </c>
      <c r="G11" s="32">
        <v>13740</v>
      </c>
      <c r="H11" s="32">
        <v>11272</v>
      </c>
      <c r="I11" s="59"/>
    </row>
    <row r="12" customHeight="1" spans="1:9">
      <c r="A12" s="26" t="s">
        <v>21</v>
      </c>
      <c r="B12" s="32">
        <v>2100</v>
      </c>
      <c r="C12" s="32">
        <v>1688</v>
      </c>
      <c r="D12" s="32">
        <v>2066</v>
      </c>
      <c r="E12" s="58" t="s">
        <v>22</v>
      </c>
      <c r="F12" s="32">
        <v>160123</v>
      </c>
      <c r="G12" s="32">
        <v>94246</v>
      </c>
      <c r="H12" s="32">
        <v>86267</v>
      </c>
      <c r="I12" s="59"/>
    </row>
    <row r="13" customHeight="1" spans="1:9">
      <c r="A13" s="26" t="s">
        <v>23</v>
      </c>
      <c r="B13" s="32">
        <v>4300</v>
      </c>
      <c r="C13" s="32">
        <v>3017</v>
      </c>
      <c r="D13" s="32">
        <v>2945</v>
      </c>
      <c r="E13" s="58" t="s">
        <v>24</v>
      </c>
      <c r="F13" s="32">
        <v>66420</v>
      </c>
      <c r="G13" s="32">
        <v>103126</v>
      </c>
      <c r="H13" s="32">
        <v>82503</v>
      </c>
      <c r="I13" s="59"/>
    </row>
    <row r="14" customHeight="1" spans="1:9">
      <c r="A14" s="26" t="s">
        <v>25</v>
      </c>
      <c r="B14" s="32">
        <v>1740</v>
      </c>
      <c r="C14" s="32">
        <v>3565</v>
      </c>
      <c r="D14" s="32">
        <v>3114</v>
      </c>
      <c r="E14" s="58" t="s">
        <v>26</v>
      </c>
      <c r="F14" s="32">
        <v>9395</v>
      </c>
      <c r="G14" s="32">
        <v>8938</v>
      </c>
      <c r="H14" s="32">
        <v>6465</v>
      </c>
      <c r="I14" s="59"/>
    </row>
    <row r="15" customHeight="1" spans="1:9">
      <c r="A15" s="26" t="s">
        <v>27</v>
      </c>
      <c r="B15" s="32">
        <v>3000</v>
      </c>
      <c r="C15" s="32">
        <v>2471</v>
      </c>
      <c r="D15" s="32">
        <v>2864</v>
      </c>
      <c r="E15" s="58" t="s">
        <v>28</v>
      </c>
      <c r="F15" s="32">
        <v>82127</v>
      </c>
      <c r="G15" s="32">
        <v>27842</v>
      </c>
      <c r="H15" s="32">
        <v>26782</v>
      </c>
      <c r="I15" s="59"/>
    </row>
    <row r="16" customHeight="1" spans="1:9">
      <c r="A16" s="26" t="s">
        <v>29</v>
      </c>
      <c r="B16" s="32">
        <v>15</v>
      </c>
      <c r="C16" s="32">
        <v>1</v>
      </c>
      <c r="D16" s="32">
        <v>80</v>
      </c>
      <c r="E16" s="58" t="s">
        <v>30</v>
      </c>
      <c r="F16" s="32">
        <v>29407</v>
      </c>
      <c r="G16" s="32">
        <v>72135</v>
      </c>
      <c r="H16" s="32">
        <v>70426</v>
      </c>
      <c r="I16" s="59"/>
    </row>
    <row r="17" customHeight="1" spans="1:9">
      <c r="A17" s="26" t="s">
        <v>31</v>
      </c>
      <c r="B17" s="32">
        <v>12095</v>
      </c>
      <c r="C17" s="32">
        <v>118</v>
      </c>
      <c r="D17" s="32">
        <v>108</v>
      </c>
      <c r="E17" s="58" t="s">
        <v>32</v>
      </c>
      <c r="F17" s="32">
        <v>9622</v>
      </c>
      <c r="G17" s="32">
        <v>66119</v>
      </c>
      <c r="H17" s="32">
        <v>46119</v>
      </c>
      <c r="I17" s="59"/>
    </row>
    <row r="18" customHeight="1" spans="1:9">
      <c r="A18" s="26" t="s">
        <v>33</v>
      </c>
      <c r="B18" s="32">
        <v>0</v>
      </c>
      <c r="C18" s="32">
        <v>0</v>
      </c>
      <c r="D18" s="32">
        <v>0</v>
      </c>
      <c r="E18" s="58" t="s">
        <v>34</v>
      </c>
      <c r="F18" s="32">
        <v>6277</v>
      </c>
      <c r="G18" s="32">
        <v>7682</v>
      </c>
      <c r="H18" s="32">
        <v>6416</v>
      </c>
      <c r="I18" s="59"/>
    </row>
    <row r="19" customHeight="1" spans="1:9">
      <c r="A19" s="26" t="s">
        <v>35</v>
      </c>
      <c r="B19" s="32">
        <v>2500</v>
      </c>
      <c r="C19" s="32">
        <v>1081</v>
      </c>
      <c r="D19" s="32">
        <v>1212</v>
      </c>
      <c r="E19" s="58" t="s">
        <v>36</v>
      </c>
      <c r="F19" s="32">
        <v>552</v>
      </c>
      <c r="G19" s="32">
        <v>3648</v>
      </c>
      <c r="H19" s="32">
        <v>3648</v>
      </c>
      <c r="I19" s="59"/>
    </row>
    <row r="20" customHeight="1" spans="1:9">
      <c r="A20" s="26" t="s">
        <v>37</v>
      </c>
      <c r="B20" s="32">
        <v>0</v>
      </c>
      <c r="C20" s="32">
        <v>0</v>
      </c>
      <c r="D20" s="32">
        <v>-9</v>
      </c>
      <c r="E20" s="58" t="s">
        <v>38</v>
      </c>
      <c r="F20" s="32">
        <v>241</v>
      </c>
      <c r="G20" s="32">
        <v>3456</v>
      </c>
      <c r="H20" s="32">
        <v>3456</v>
      </c>
      <c r="I20" s="59"/>
    </row>
    <row r="21" customHeight="1" spans="1:9">
      <c r="A21" s="26"/>
      <c r="B21" s="32"/>
      <c r="C21" s="32"/>
      <c r="D21" s="32"/>
      <c r="E21" s="58" t="s">
        <v>39</v>
      </c>
      <c r="F21" s="32">
        <v>400</v>
      </c>
      <c r="G21" s="32">
        <v>1000</v>
      </c>
      <c r="H21" s="32">
        <v>600</v>
      </c>
      <c r="I21" s="59"/>
    </row>
    <row r="22" customHeight="1" spans="1:9">
      <c r="A22" s="58" t="s">
        <v>40</v>
      </c>
      <c r="B22" s="32">
        <f>SUM(B23:B28)</f>
        <v>123200</v>
      </c>
      <c r="C22" s="32">
        <f>SUM(C23:C28)</f>
        <v>50575</v>
      </c>
      <c r="D22" s="32">
        <f>SUM(D23:D28)</f>
        <v>58980</v>
      </c>
      <c r="E22" s="58" t="s">
        <v>41</v>
      </c>
      <c r="F22" s="32">
        <v>12613</v>
      </c>
      <c r="G22" s="32">
        <v>6883</v>
      </c>
      <c r="H22" s="32">
        <v>6883</v>
      </c>
      <c r="I22" s="59"/>
    </row>
    <row r="23" customHeight="1" spans="1:9">
      <c r="A23" s="26" t="s">
        <v>42</v>
      </c>
      <c r="B23" s="32">
        <v>33000</v>
      </c>
      <c r="C23" s="32">
        <v>8000</v>
      </c>
      <c r="D23" s="32">
        <v>10721</v>
      </c>
      <c r="E23" s="58" t="s">
        <v>43</v>
      </c>
      <c r="F23" s="32">
        <v>7354</v>
      </c>
      <c r="G23" s="32">
        <v>20176</v>
      </c>
      <c r="H23" s="32">
        <v>16398</v>
      </c>
      <c r="I23" s="59"/>
    </row>
    <row r="24" customHeight="1" spans="1:9">
      <c r="A24" s="26" t="s">
        <v>44</v>
      </c>
      <c r="B24" s="32">
        <v>29000</v>
      </c>
      <c r="C24" s="32">
        <v>20000</v>
      </c>
      <c r="D24" s="32">
        <v>23062</v>
      </c>
      <c r="E24" s="58" t="s">
        <v>45</v>
      </c>
      <c r="F24" s="32">
        <v>150</v>
      </c>
      <c r="G24" s="32">
        <v>5752</v>
      </c>
      <c r="H24" s="32">
        <v>5752</v>
      </c>
      <c r="I24" s="59"/>
    </row>
    <row r="25" customHeight="1" spans="1:9">
      <c r="A25" s="26" t="s">
        <v>46</v>
      </c>
      <c r="B25" s="32">
        <v>12000</v>
      </c>
      <c r="C25" s="32">
        <v>8300</v>
      </c>
      <c r="D25" s="32">
        <v>12328</v>
      </c>
      <c r="E25" s="58" t="s">
        <v>47</v>
      </c>
      <c r="F25" s="32">
        <v>3380</v>
      </c>
      <c r="G25" s="32">
        <v>14560</v>
      </c>
      <c r="H25" s="32">
        <v>7985</v>
      </c>
      <c r="I25" s="59"/>
    </row>
    <row r="26" customHeight="1" spans="1:9">
      <c r="A26" s="26" t="s">
        <v>48</v>
      </c>
      <c r="B26" s="32">
        <v>0</v>
      </c>
      <c r="C26" s="32">
        <v>0</v>
      </c>
      <c r="D26" s="32">
        <v>0</v>
      </c>
      <c r="E26" s="58" t="s">
        <v>49</v>
      </c>
      <c r="F26" s="32">
        <v>7500</v>
      </c>
      <c r="G26" s="32">
        <v>0</v>
      </c>
      <c r="H26" s="32">
        <v>0</v>
      </c>
      <c r="I26" s="59"/>
    </row>
    <row r="27" customHeight="1" spans="1:9">
      <c r="A27" s="26" t="s">
        <v>50</v>
      </c>
      <c r="B27" s="32">
        <v>12000</v>
      </c>
      <c r="C27" s="32">
        <v>5000</v>
      </c>
      <c r="D27" s="32">
        <v>4311</v>
      </c>
      <c r="E27" s="58" t="s">
        <v>51</v>
      </c>
      <c r="F27" s="32">
        <v>6499</v>
      </c>
      <c r="G27" s="32">
        <v>0</v>
      </c>
      <c r="H27" s="32">
        <v>0</v>
      </c>
      <c r="I27" s="59"/>
    </row>
    <row r="28" customHeight="1" spans="1:9">
      <c r="A28" s="26" t="s">
        <v>52</v>
      </c>
      <c r="B28" s="32">
        <v>37200</v>
      </c>
      <c r="C28" s="32">
        <v>9275</v>
      </c>
      <c r="D28" s="32">
        <v>8558</v>
      </c>
      <c r="E28" s="58" t="s">
        <v>53</v>
      </c>
      <c r="F28" s="32">
        <v>24700</v>
      </c>
      <c r="G28" s="32">
        <v>23376</v>
      </c>
      <c r="H28" s="32">
        <v>23376</v>
      </c>
      <c r="I28" s="59"/>
    </row>
    <row r="29" customHeight="1" spans="1:9">
      <c r="A29" s="22"/>
      <c r="B29" s="32"/>
      <c r="C29" s="32"/>
      <c r="D29" s="32"/>
      <c r="E29" s="58" t="s">
        <v>54</v>
      </c>
      <c r="F29" s="32">
        <v>0</v>
      </c>
      <c r="G29" s="32">
        <v>127</v>
      </c>
      <c r="H29" s="32">
        <v>127</v>
      </c>
      <c r="I29" s="59"/>
    </row>
    <row r="30" customHeight="1" spans="1:9">
      <c r="A30" s="22"/>
      <c r="B30" s="32"/>
      <c r="C30" s="32"/>
      <c r="D30" s="32"/>
      <c r="E30" s="58"/>
      <c r="F30" s="32"/>
      <c r="G30" s="32"/>
      <c r="H30" s="32"/>
      <c r="I30" s="59"/>
    </row>
    <row r="31" customHeight="1" spans="1:9">
      <c r="A31" s="22" t="s">
        <v>55</v>
      </c>
      <c r="B31" s="32">
        <f>B5+B22</f>
        <v>210970</v>
      </c>
      <c r="C31" s="32">
        <f>C5+C22</f>
        <v>125475</v>
      </c>
      <c r="D31" s="32">
        <f>D5+D22</f>
        <v>129579</v>
      </c>
      <c r="E31" s="22" t="s">
        <v>56</v>
      </c>
      <c r="F31" s="32">
        <f t="shared" ref="F31:H31" si="0">SUM(F5:F29)</f>
        <v>647826</v>
      </c>
      <c r="G31" s="32">
        <f t="shared" si="0"/>
        <v>692483</v>
      </c>
      <c r="H31" s="32">
        <f t="shared" si="0"/>
        <v>582890</v>
      </c>
      <c r="I31" s="59"/>
    </row>
    <row r="32" customHeight="1" spans="1:9">
      <c r="A32" s="58" t="s">
        <v>78</v>
      </c>
      <c r="B32" s="32"/>
      <c r="C32" s="32"/>
      <c r="D32" s="32">
        <f>SUM(D33:D36)</f>
        <v>918586</v>
      </c>
      <c r="E32" s="58" t="s">
        <v>79</v>
      </c>
      <c r="F32" s="32"/>
      <c r="G32" s="32"/>
      <c r="H32" s="32">
        <f>H33+H34</f>
        <v>573178</v>
      </c>
      <c r="I32" s="59"/>
    </row>
    <row r="33" customHeight="1" spans="1:9">
      <c r="A33" s="26" t="s">
        <v>59</v>
      </c>
      <c r="B33" s="32"/>
      <c r="C33" s="32"/>
      <c r="D33" s="32">
        <v>39575</v>
      </c>
      <c r="E33" s="26" t="s">
        <v>58</v>
      </c>
      <c r="F33" s="32"/>
      <c r="G33" s="32"/>
      <c r="H33" s="32">
        <v>97342</v>
      </c>
      <c r="I33" s="59"/>
    </row>
    <row r="34" customHeight="1" spans="1:9">
      <c r="A34" s="26" t="s">
        <v>60</v>
      </c>
      <c r="B34" s="32"/>
      <c r="C34" s="32"/>
      <c r="D34" s="32">
        <v>652327</v>
      </c>
      <c r="E34" s="26" t="s">
        <v>80</v>
      </c>
      <c r="F34" s="32"/>
      <c r="G34" s="32"/>
      <c r="H34" s="32">
        <v>475836</v>
      </c>
      <c r="I34" s="59"/>
    </row>
    <row r="35" customHeight="1" spans="1:9">
      <c r="A35" s="26" t="s">
        <v>61</v>
      </c>
      <c r="B35" s="32"/>
      <c r="C35" s="32"/>
      <c r="D35" s="32">
        <v>58769</v>
      </c>
      <c r="E35" s="58"/>
      <c r="F35" s="32"/>
      <c r="G35" s="32"/>
      <c r="H35" s="32"/>
      <c r="I35" s="59"/>
    </row>
    <row r="36" customHeight="1" spans="1:9">
      <c r="A36" s="26" t="s">
        <v>81</v>
      </c>
      <c r="B36" s="32"/>
      <c r="C36" s="32"/>
      <c r="D36" s="32">
        <v>167915</v>
      </c>
      <c r="E36" s="58"/>
      <c r="F36" s="32"/>
      <c r="G36" s="32"/>
      <c r="H36" s="32"/>
      <c r="I36" s="59"/>
    </row>
    <row r="37" customHeight="1" spans="1:9">
      <c r="A37" s="58" t="s">
        <v>62</v>
      </c>
      <c r="B37" s="32"/>
      <c r="C37" s="32"/>
      <c r="D37" s="32">
        <v>167682</v>
      </c>
      <c r="E37" s="58" t="s">
        <v>82</v>
      </c>
      <c r="F37" s="32"/>
      <c r="G37" s="32"/>
      <c r="H37" s="32">
        <v>27107</v>
      </c>
      <c r="I37" s="59"/>
    </row>
    <row r="38" customHeight="1" spans="1:9">
      <c r="A38" s="58" t="s">
        <v>64</v>
      </c>
      <c r="B38" s="32"/>
      <c r="C38" s="32"/>
      <c r="D38" s="32">
        <v>14167</v>
      </c>
      <c r="E38" s="58" t="s">
        <v>63</v>
      </c>
      <c r="F38" s="32"/>
      <c r="G38" s="32"/>
      <c r="H38" s="32">
        <v>91797</v>
      </c>
      <c r="I38" s="59"/>
    </row>
    <row r="39" customHeight="1" spans="1:9">
      <c r="A39" s="58" t="s">
        <v>65</v>
      </c>
      <c r="B39" s="32"/>
      <c r="C39" s="32"/>
      <c r="D39" s="32"/>
      <c r="E39" s="58" t="s">
        <v>66</v>
      </c>
      <c r="F39" s="32"/>
      <c r="G39" s="32"/>
      <c r="H39" s="32">
        <v>121400</v>
      </c>
      <c r="I39" s="59"/>
    </row>
    <row r="40" customHeight="1" spans="1:9">
      <c r="A40" s="58" t="s">
        <v>67</v>
      </c>
      <c r="B40" s="32"/>
      <c r="C40" s="32"/>
      <c r="D40" s="32">
        <f>SUM(D41:D43)</f>
        <v>269508</v>
      </c>
      <c r="E40" s="58" t="s">
        <v>68</v>
      </c>
      <c r="F40" s="32"/>
      <c r="G40" s="32"/>
      <c r="H40" s="32"/>
      <c r="I40" s="59"/>
    </row>
    <row r="41" customHeight="1" spans="1:9">
      <c r="A41" s="26" t="s">
        <v>69</v>
      </c>
      <c r="B41" s="32"/>
      <c r="C41" s="32"/>
      <c r="D41" s="32">
        <v>128000</v>
      </c>
      <c r="E41" s="58"/>
      <c r="F41" s="32"/>
      <c r="G41" s="32"/>
      <c r="H41" s="32"/>
      <c r="I41" s="59"/>
    </row>
    <row r="42" customHeight="1" spans="1:9">
      <c r="A42" s="26" t="s">
        <v>83</v>
      </c>
      <c r="B42" s="32"/>
      <c r="C42" s="32"/>
      <c r="D42" s="32">
        <v>4217</v>
      </c>
      <c r="E42" s="58"/>
      <c r="F42" s="32"/>
      <c r="G42" s="32"/>
      <c r="H42" s="32"/>
      <c r="I42" s="59"/>
    </row>
    <row r="43" customHeight="1" spans="1:9">
      <c r="A43" s="26" t="s">
        <v>70</v>
      </c>
      <c r="B43" s="32"/>
      <c r="C43" s="32"/>
      <c r="D43" s="32">
        <v>137291</v>
      </c>
      <c r="E43" s="58" t="s">
        <v>71</v>
      </c>
      <c r="F43" s="32"/>
      <c r="G43" s="32"/>
      <c r="H43" s="32">
        <f>D47-SUM(H31:H32,H37:H40)</f>
        <v>103150</v>
      </c>
      <c r="I43" s="59"/>
    </row>
    <row r="44" customHeight="1" spans="1:9">
      <c r="A44" s="22"/>
      <c r="B44" s="32"/>
      <c r="C44" s="32"/>
      <c r="D44" s="32"/>
      <c r="E44" s="26" t="s">
        <v>72</v>
      </c>
      <c r="F44" s="32"/>
      <c r="G44" s="32"/>
      <c r="H44" s="32">
        <f>H43</f>
        <v>103150</v>
      </c>
      <c r="I44" s="59"/>
    </row>
    <row r="45" customHeight="1" spans="1:9">
      <c r="A45" s="58"/>
      <c r="B45" s="32"/>
      <c r="C45" s="32"/>
      <c r="D45" s="32"/>
      <c r="E45" s="26" t="s">
        <v>73</v>
      </c>
      <c r="F45" s="32"/>
      <c r="G45" s="32"/>
      <c r="H45" s="32">
        <f>H43-H44</f>
        <v>0</v>
      </c>
      <c r="I45" s="59"/>
    </row>
    <row r="46" customHeight="1" spans="1:9">
      <c r="A46" s="58"/>
      <c r="B46" s="32"/>
      <c r="C46" s="32"/>
      <c r="D46" s="32"/>
      <c r="E46" s="58"/>
      <c r="F46" s="32"/>
      <c r="G46" s="32"/>
      <c r="H46" s="32"/>
      <c r="I46" s="59"/>
    </row>
    <row r="47" customHeight="1" spans="1:9">
      <c r="A47" s="22" t="s">
        <v>74</v>
      </c>
      <c r="B47" s="32"/>
      <c r="C47" s="32"/>
      <c r="D47" s="32">
        <f>SUM(D31:D32,D37,D38:D40)</f>
        <v>1499522</v>
      </c>
      <c r="E47" s="22" t="s">
        <v>75</v>
      </c>
      <c r="F47" s="32"/>
      <c r="G47" s="32"/>
      <c r="H47" s="32">
        <f>SUM(H31:H32,H37:H43)</f>
        <v>1499522</v>
      </c>
      <c r="I47" s="59"/>
    </row>
    <row r="48" customHeight="1" spans="2:9">
      <c r="B48" s="79"/>
      <c r="C48" s="79"/>
      <c r="D48" s="79"/>
      <c r="E48" s="29"/>
      <c r="F48" s="79"/>
      <c r="G48" s="79"/>
      <c r="H48" s="79"/>
      <c r="I48" s="59"/>
    </row>
    <row r="49" hidden="1" spans="3:7">
      <c r="C49" s="80">
        <f>D31/C31</f>
        <v>1.03270771069934</v>
      </c>
      <c r="G49" s="80">
        <f>H31/G31</f>
        <v>0.841739075183073</v>
      </c>
    </row>
    <row r="50" hidden="1" spans="3:8">
      <c r="C50" s="80">
        <f>(D31-D50)/D50</f>
        <v>-0.35206936381501</v>
      </c>
      <c r="D50" s="29">
        <v>199989</v>
      </c>
      <c r="G50" s="80">
        <f>(H31-H50)/H50</f>
        <v>-0.0135305516301818</v>
      </c>
      <c r="H50" s="29">
        <v>590885</v>
      </c>
    </row>
  </sheetData>
  <mergeCells count="1">
    <mergeCell ref="A2:H2"/>
  </mergeCells>
  <printOptions horizontalCentered="1"/>
  <pageMargins left="0.590277777777778" right="0.590277777777778" top="0.354166666666667" bottom="0.393055555555556" header="0" footer="0"/>
  <pageSetup paperSize="9" scale="90"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2"/>
  <sheetViews>
    <sheetView showGridLines="0" showZeros="0" zoomScaleSheetLayoutView="60" workbookViewId="0">
      <selection activeCell="G18" sqref="G18"/>
    </sheetView>
  </sheetViews>
  <sheetFormatPr defaultColWidth="9.15" defaultRowHeight="14.25" outlineLevelCol="2"/>
  <cols>
    <col min="1" max="1" width="15.625" style="44" customWidth="1"/>
    <col min="2" max="2" width="50.625" style="44" customWidth="1"/>
    <col min="3" max="3" width="15.625" style="44" customWidth="1"/>
    <col min="4" max="16384" width="9.15" style="44" customWidth="1"/>
  </cols>
  <sheetData>
    <row r="1" s="76" customFormat="1" ht="17" customHeight="1" spans="1:3">
      <c r="A1" s="1" t="s">
        <v>84</v>
      </c>
      <c r="B1" s="1"/>
      <c r="C1" s="1"/>
    </row>
    <row r="2" s="44" customFormat="1" ht="27" customHeight="1" spans="1:3">
      <c r="A2" s="2" t="s">
        <v>85</v>
      </c>
      <c r="B2" s="2"/>
      <c r="C2" s="2"/>
    </row>
    <row r="3" s="44" customFormat="1" ht="17" customHeight="1" spans="1:3">
      <c r="A3" s="77" t="s">
        <v>2</v>
      </c>
      <c r="B3" s="77"/>
      <c r="C3" s="77"/>
    </row>
    <row r="4" s="44" customFormat="1" ht="17.25" customHeight="1" spans="1:3">
      <c r="A4" s="49" t="s">
        <v>86</v>
      </c>
      <c r="B4" s="49" t="s">
        <v>87</v>
      </c>
      <c r="C4" s="49" t="s">
        <v>6</v>
      </c>
    </row>
    <row r="5" s="44" customFormat="1" ht="17" customHeight="1" spans="1:3">
      <c r="A5" s="52"/>
      <c r="B5" s="49" t="s">
        <v>88</v>
      </c>
      <c r="C5" s="51">
        <f>SUM(C6,C250,C290,C309,C400,C454,C508,C565,C686,C758,C836,C859,C970,C1034,C1101,C1121,C1151,C1161,C1206,C1226,C1280,C1337,C1340,C1348)</f>
        <v>582890</v>
      </c>
    </row>
    <row r="6" s="44" customFormat="1" ht="17" customHeight="1" spans="1:3">
      <c r="A6" s="75">
        <v>201</v>
      </c>
      <c r="B6" s="50" t="s">
        <v>89</v>
      </c>
      <c r="C6" s="51">
        <f>SUM(C7+C19+C28+C39+C50+C61+C72+C84+C93+C106+C116+C125+C136+C149+C156+C164+C170+C177+C184+C191+C198+C205+C213+C219+C225+C232+C247)</f>
        <v>52096</v>
      </c>
    </row>
    <row r="7" s="44" customFormat="1" ht="17" customHeight="1" spans="1:3">
      <c r="A7" s="75">
        <v>20101</v>
      </c>
      <c r="B7" s="50" t="s">
        <v>90</v>
      </c>
      <c r="C7" s="51">
        <f>SUM(C8:C18)</f>
        <v>1785</v>
      </c>
    </row>
    <row r="8" s="44" customFormat="1" ht="17" customHeight="1" spans="1:3">
      <c r="A8" s="75">
        <v>2010101</v>
      </c>
      <c r="B8" s="52" t="s">
        <v>91</v>
      </c>
      <c r="C8" s="51">
        <v>1663</v>
      </c>
    </row>
    <row r="9" s="44" customFormat="1" ht="17" customHeight="1" spans="1:3">
      <c r="A9" s="75">
        <v>2010102</v>
      </c>
      <c r="B9" s="52" t="s">
        <v>92</v>
      </c>
      <c r="C9" s="51">
        <v>24</v>
      </c>
    </row>
    <row r="10" s="44" customFormat="1" ht="17" customHeight="1" spans="1:3">
      <c r="A10" s="75">
        <v>2010103</v>
      </c>
      <c r="B10" s="52" t="s">
        <v>93</v>
      </c>
      <c r="C10" s="51">
        <v>0</v>
      </c>
    </row>
    <row r="11" s="44" customFormat="1" ht="17" customHeight="1" spans="1:3">
      <c r="A11" s="75">
        <v>2010104</v>
      </c>
      <c r="B11" s="52" t="s">
        <v>94</v>
      </c>
      <c r="C11" s="51">
        <v>66</v>
      </c>
    </row>
    <row r="12" s="44" customFormat="1" ht="17" customHeight="1" spans="1:3">
      <c r="A12" s="75">
        <v>2010105</v>
      </c>
      <c r="B12" s="52" t="s">
        <v>95</v>
      </c>
      <c r="C12" s="51">
        <v>4</v>
      </c>
    </row>
    <row r="13" s="44" customFormat="1" ht="17" customHeight="1" spans="1:3">
      <c r="A13" s="75">
        <v>2010106</v>
      </c>
      <c r="B13" s="52" t="s">
        <v>96</v>
      </c>
      <c r="C13" s="51">
        <v>9</v>
      </c>
    </row>
    <row r="14" s="44" customFormat="1" ht="17" customHeight="1" spans="1:3">
      <c r="A14" s="75">
        <v>2010107</v>
      </c>
      <c r="B14" s="52" t="s">
        <v>97</v>
      </c>
      <c r="C14" s="51">
        <v>0</v>
      </c>
    </row>
    <row r="15" s="44" customFormat="1" ht="17" customHeight="1" spans="1:3">
      <c r="A15" s="75">
        <v>2010108</v>
      </c>
      <c r="B15" s="52" t="s">
        <v>98</v>
      </c>
      <c r="C15" s="51">
        <v>15</v>
      </c>
    </row>
    <row r="16" s="44" customFormat="1" ht="17" customHeight="1" spans="1:3">
      <c r="A16" s="75">
        <v>2010109</v>
      </c>
      <c r="B16" s="52" t="s">
        <v>99</v>
      </c>
      <c r="C16" s="51">
        <v>0</v>
      </c>
    </row>
    <row r="17" s="44" customFormat="1" ht="17" customHeight="1" spans="1:3">
      <c r="A17" s="75">
        <v>2010150</v>
      </c>
      <c r="B17" s="52" t="s">
        <v>100</v>
      </c>
      <c r="C17" s="51">
        <v>4</v>
      </c>
    </row>
    <row r="18" s="44" customFormat="1" ht="17" customHeight="1" spans="1:3">
      <c r="A18" s="75">
        <v>2010199</v>
      </c>
      <c r="B18" s="52" t="s">
        <v>101</v>
      </c>
      <c r="C18" s="51">
        <v>0</v>
      </c>
    </row>
    <row r="19" s="44" customFormat="1" ht="17" customHeight="1" spans="1:3">
      <c r="A19" s="75">
        <v>20102</v>
      </c>
      <c r="B19" s="50" t="s">
        <v>102</v>
      </c>
      <c r="C19" s="51">
        <f>SUM(C20:C27)</f>
        <v>1539</v>
      </c>
    </row>
    <row r="20" s="44" customFormat="1" ht="17" customHeight="1" spans="1:3">
      <c r="A20" s="75">
        <v>2010201</v>
      </c>
      <c r="B20" s="52" t="s">
        <v>91</v>
      </c>
      <c r="C20" s="51">
        <v>1296</v>
      </c>
    </row>
    <row r="21" s="44" customFormat="1" ht="17" customHeight="1" spans="1:3">
      <c r="A21" s="75">
        <v>2010202</v>
      </c>
      <c r="B21" s="52" t="s">
        <v>92</v>
      </c>
      <c r="C21" s="51">
        <v>95</v>
      </c>
    </row>
    <row r="22" s="44" customFormat="1" ht="17" customHeight="1" spans="1:3">
      <c r="A22" s="75">
        <v>2010203</v>
      </c>
      <c r="B22" s="52" t="s">
        <v>93</v>
      </c>
      <c r="C22" s="51">
        <v>0</v>
      </c>
    </row>
    <row r="23" s="44" customFormat="1" ht="17" customHeight="1" spans="1:3">
      <c r="A23" s="75">
        <v>2010204</v>
      </c>
      <c r="B23" s="52" t="s">
        <v>103</v>
      </c>
      <c r="C23" s="51">
        <v>103</v>
      </c>
    </row>
    <row r="24" s="44" customFormat="1" ht="17" customHeight="1" spans="1:3">
      <c r="A24" s="75">
        <v>2010205</v>
      </c>
      <c r="B24" s="52" t="s">
        <v>104</v>
      </c>
      <c r="C24" s="51">
        <v>24</v>
      </c>
    </row>
    <row r="25" s="44" customFormat="1" ht="17" customHeight="1" spans="1:3">
      <c r="A25" s="75">
        <v>2010206</v>
      </c>
      <c r="B25" s="52" t="s">
        <v>105</v>
      </c>
      <c r="C25" s="51">
        <v>21</v>
      </c>
    </row>
    <row r="26" s="44" customFormat="1" ht="17" customHeight="1" spans="1:3">
      <c r="A26" s="75">
        <v>2010250</v>
      </c>
      <c r="B26" s="52" t="s">
        <v>100</v>
      </c>
      <c r="C26" s="51">
        <v>0</v>
      </c>
    </row>
    <row r="27" s="44" customFormat="1" ht="17" customHeight="1" spans="1:3">
      <c r="A27" s="75">
        <v>2010299</v>
      </c>
      <c r="B27" s="52" t="s">
        <v>106</v>
      </c>
      <c r="C27" s="51">
        <v>0</v>
      </c>
    </row>
    <row r="28" s="44" customFormat="1" ht="17" customHeight="1" spans="1:3">
      <c r="A28" s="75">
        <v>20103</v>
      </c>
      <c r="B28" s="50" t="s">
        <v>107</v>
      </c>
      <c r="C28" s="51">
        <f>SUM(C29:C38)</f>
        <v>7177</v>
      </c>
    </row>
    <row r="29" s="44" customFormat="1" ht="17" customHeight="1" spans="1:3">
      <c r="A29" s="75">
        <v>2010301</v>
      </c>
      <c r="B29" s="52" t="s">
        <v>91</v>
      </c>
      <c r="C29" s="51">
        <v>2447</v>
      </c>
    </row>
    <row r="30" s="44" customFormat="1" ht="17" customHeight="1" spans="1:3">
      <c r="A30" s="75">
        <v>2010302</v>
      </c>
      <c r="B30" s="52" t="s">
        <v>92</v>
      </c>
      <c r="C30" s="51">
        <v>1268</v>
      </c>
    </row>
    <row r="31" s="44" customFormat="1" ht="17" customHeight="1" spans="1:3">
      <c r="A31" s="75">
        <v>2010303</v>
      </c>
      <c r="B31" s="52" t="s">
        <v>93</v>
      </c>
      <c r="C31" s="51">
        <v>2799</v>
      </c>
    </row>
    <row r="32" s="44" customFormat="1" ht="17" customHeight="1" spans="1:3">
      <c r="A32" s="75">
        <v>2010304</v>
      </c>
      <c r="B32" s="52" t="s">
        <v>108</v>
      </c>
      <c r="C32" s="51">
        <v>0</v>
      </c>
    </row>
    <row r="33" s="44" customFormat="1" ht="17" customHeight="1" spans="1:3">
      <c r="A33" s="75">
        <v>2010305</v>
      </c>
      <c r="B33" s="52" t="s">
        <v>109</v>
      </c>
      <c r="C33" s="51">
        <v>0</v>
      </c>
    </row>
    <row r="34" s="44" customFormat="1" ht="17" customHeight="1" spans="1:3">
      <c r="A34" s="75">
        <v>2010306</v>
      </c>
      <c r="B34" s="52" t="s">
        <v>110</v>
      </c>
      <c r="C34" s="51">
        <v>0</v>
      </c>
    </row>
    <row r="35" s="44" customFormat="1" ht="17" customHeight="1" spans="1:3">
      <c r="A35" s="75">
        <v>2010308</v>
      </c>
      <c r="B35" s="52" t="s">
        <v>111</v>
      </c>
      <c r="C35" s="51">
        <v>388</v>
      </c>
    </row>
    <row r="36" s="44" customFormat="1" ht="17" customHeight="1" spans="1:3">
      <c r="A36" s="75">
        <v>2010309</v>
      </c>
      <c r="B36" s="52" t="s">
        <v>112</v>
      </c>
      <c r="C36" s="51">
        <v>0</v>
      </c>
    </row>
    <row r="37" s="44" customFormat="1" ht="17" customHeight="1" spans="1:3">
      <c r="A37" s="75">
        <v>2010350</v>
      </c>
      <c r="B37" s="52" t="s">
        <v>100</v>
      </c>
      <c r="C37" s="51">
        <v>220</v>
      </c>
    </row>
    <row r="38" s="44" customFormat="1" ht="17" customHeight="1" spans="1:3">
      <c r="A38" s="75">
        <v>2010399</v>
      </c>
      <c r="B38" s="52" t="s">
        <v>113</v>
      </c>
      <c r="C38" s="51">
        <v>55</v>
      </c>
    </row>
    <row r="39" s="44" customFormat="1" ht="17" customHeight="1" spans="1:3">
      <c r="A39" s="75">
        <v>20104</v>
      </c>
      <c r="B39" s="50" t="s">
        <v>114</v>
      </c>
      <c r="C39" s="51">
        <f>SUM(C40:C49)</f>
        <v>2920</v>
      </c>
    </row>
    <row r="40" s="44" customFormat="1" ht="17" customHeight="1" spans="1:3">
      <c r="A40" s="75">
        <v>2010401</v>
      </c>
      <c r="B40" s="52" t="s">
        <v>91</v>
      </c>
      <c r="C40" s="51">
        <v>1453</v>
      </c>
    </row>
    <row r="41" s="44" customFormat="1" ht="17" customHeight="1" spans="1:3">
      <c r="A41" s="75">
        <v>2010402</v>
      </c>
      <c r="B41" s="52" t="s">
        <v>92</v>
      </c>
      <c r="C41" s="51">
        <v>305</v>
      </c>
    </row>
    <row r="42" s="44" customFormat="1" ht="17" customHeight="1" spans="1:3">
      <c r="A42" s="75">
        <v>2010403</v>
      </c>
      <c r="B42" s="52" t="s">
        <v>93</v>
      </c>
      <c r="C42" s="51">
        <v>0</v>
      </c>
    </row>
    <row r="43" s="44" customFormat="1" ht="17" customHeight="1" spans="1:3">
      <c r="A43" s="75">
        <v>2010404</v>
      </c>
      <c r="B43" s="52" t="s">
        <v>115</v>
      </c>
      <c r="C43" s="51">
        <v>0</v>
      </c>
    </row>
    <row r="44" s="44" customFormat="1" ht="17" customHeight="1" spans="1:3">
      <c r="A44" s="75">
        <v>2010405</v>
      </c>
      <c r="B44" s="52" t="s">
        <v>116</v>
      </c>
      <c r="C44" s="51">
        <v>0</v>
      </c>
    </row>
    <row r="45" s="44" customFormat="1" ht="17" customHeight="1" spans="1:3">
      <c r="A45" s="75">
        <v>2010406</v>
      </c>
      <c r="B45" s="52" t="s">
        <v>117</v>
      </c>
      <c r="C45" s="51">
        <v>0</v>
      </c>
    </row>
    <row r="46" s="44" customFormat="1" ht="17" customHeight="1" spans="1:3">
      <c r="A46" s="75">
        <v>2010407</v>
      </c>
      <c r="B46" s="52" t="s">
        <v>118</v>
      </c>
      <c r="C46" s="51">
        <v>50</v>
      </c>
    </row>
    <row r="47" s="44" customFormat="1" ht="17" customHeight="1" spans="1:3">
      <c r="A47" s="75">
        <v>2010408</v>
      </c>
      <c r="B47" s="52" t="s">
        <v>119</v>
      </c>
      <c r="C47" s="51">
        <v>104</v>
      </c>
    </row>
    <row r="48" s="44" customFormat="1" ht="17" customHeight="1" spans="1:3">
      <c r="A48" s="75">
        <v>2010450</v>
      </c>
      <c r="B48" s="52" t="s">
        <v>100</v>
      </c>
      <c r="C48" s="51">
        <v>0</v>
      </c>
    </row>
    <row r="49" s="44" customFormat="1" ht="17" customHeight="1" spans="1:3">
      <c r="A49" s="75">
        <v>2010499</v>
      </c>
      <c r="B49" s="52" t="s">
        <v>120</v>
      </c>
      <c r="C49" s="51">
        <v>1008</v>
      </c>
    </row>
    <row r="50" s="44" customFormat="1" ht="17" customHeight="1" spans="1:3">
      <c r="A50" s="75">
        <v>20105</v>
      </c>
      <c r="B50" s="50" t="s">
        <v>121</v>
      </c>
      <c r="C50" s="51">
        <f>SUM(C51:C60)</f>
        <v>867</v>
      </c>
    </row>
    <row r="51" s="44" customFormat="1" ht="17" customHeight="1" spans="1:3">
      <c r="A51" s="75">
        <v>2010501</v>
      </c>
      <c r="B51" s="52" t="s">
        <v>91</v>
      </c>
      <c r="C51" s="51">
        <v>566</v>
      </c>
    </row>
    <row r="52" s="44" customFormat="1" ht="17" customHeight="1" spans="1:3">
      <c r="A52" s="75">
        <v>2010502</v>
      </c>
      <c r="B52" s="52" t="s">
        <v>92</v>
      </c>
      <c r="C52" s="51">
        <v>20</v>
      </c>
    </row>
    <row r="53" s="44" customFormat="1" ht="17" customHeight="1" spans="1:3">
      <c r="A53" s="75">
        <v>2010503</v>
      </c>
      <c r="B53" s="52" t="s">
        <v>93</v>
      </c>
      <c r="C53" s="51">
        <v>0</v>
      </c>
    </row>
    <row r="54" s="44" customFormat="1" ht="17" customHeight="1" spans="1:3">
      <c r="A54" s="75">
        <v>2010504</v>
      </c>
      <c r="B54" s="52" t="s">
        <v>122</v>
      </c>
      <c r="C54" s="51">
        <v>0</v>
      </c>
    </row>
    <row r="55" s="44" customFormat="1" ht="17" customHeight="1" spans="1:3">
      <c r="A55" s="75">
        <v>2010505</v>
      </c>
      <c r="B55" s="52" t="s">
        <v>123</v>
      </c>
      <c r="C55" s="51">
        <v>0</v>
      </c>
    </row>
    <row r="56" s="44" customFormat="1" ht="17" customHeight="1" spans="1:3">
      <c r="A56" s="75">
        <v>2010506</v>
      </c>
      <c r="B56" s="52" t="s">
        <v>124</v>
      </c>
      <c r="C56" s="51">
        <v>0</v>
      </c>
    </row>
    <row r="57" s="44" customFormat="1" ht="17" customHeight="1" spans="1:3">
      <c r="A57" s="75">
        <v>2010507</v>
      </c>
      <c r="B57" s="52" t="s">
        <v>125</v>
      </c>
      <c r="C57" s="51">
        <v>76</v>
      </c>
    </row>
    <row r="58" s="44" customFormat="1" ht="17" customHeight="1" spans="1:3">
      <c r="A58" s="75">
        <v>2010508</v>
      </c>
      <c r="B58" s="52" t="s">
        <v>126</v>
      </c>
      <c r="C58" s="51">
        <v>205</v>
      </c>
    </row>
    <row r="59" s="44" customFormat="1" ht="17" customHeight="1" spans="1:3">
      <c r="A59" s="75">
        <v>2010550</v>
      </c>
      <c r="B59" s="52" t="s">
        <v>100</v>
      </c>
      <c r="C59" s="51">
        <v>0</v>
      </c>
    </row>
    <row r="60" s="44" customFormat="1" ht="17" customHeight="1" spans="1:3">
      <c r="A60" s="75">
        <v>2010599</v>
      </c>
      <c r="B60" s="52" t="s">
        <v>127</v>
      </c>
      <c r="C60" s="51">
        <v>0</v>
      </c>
    </row>
    <row r="61" s="44" customFormat="1" ht="17" customHeight="1" spans="1:3">
      <c r="A61" s="75">
        <v>20106</v>
      </c>
      <c r="B61" s="50" t="s">
        <v>128</v>
      </c>
      <c r="C61" s="51">
        <f>SUM(C62:C71)</f>
        <v>2218</v>
      </c>
    </row>
    <row r="62" s="44" customFormat="1" ht="17" customHeight="1" spans="1:3">
      <c r="A62" s="75">
        <v>2010601</v>
      </c>
      <c r="B62" s="52" t="s">
        <v>91</v>
      </c>
      <c r="C62" s="51">
        <v>1760</v>
      </c>
    </row>
    <row r="63" s="44" customFormat="1" ht="17" customHeight="1" spans="1:3">
      <c r="A63" s="75">
        <v>2010602</v>
      </c>
      <c r="B63" s="52" t="s">
        <v>92</v>
      </c>
      <c r="C63" s="51">
        <v>395</v>
      </c>
    </row>
    <row r="64" s="44" customFormat="1" ht="17" customHeight="1" spans="1:3">
      <c r="A64" s="75">
        <v>2010603</v>
      </c>
      <c r="B64" s="52" t="s">
        <v>93</v>
      </c>
      <c r="C64" s="51">
        <v>0</v>
      </c>
    </row>
    <row r="65" s="44" customFormat="1" ht="17" customHeight="1" spans="1:3">
      <c r="A65" s="75">
        <v>2010604</v>
      </c>
      <c r="B65" s="52" t="s">
        <v>129</v>
      </c>
      <c r="C65" s="51">
        <v>13</v>
      </c>
    </row>
    <row r="66" s="44" customFormat="1" ht="17" customHeight="1" spans="1:3">
      <c r="A66" s="75">
        <v>2010605</v>
      </c>
      <c r="B66" s="52" t="s">
        <v>130</v>
      </c>
      <c r="C66" s="51">
        <v>2</v>
      </c>
    </row>
    <row r="67" s="44" customFormat="1" ht="17" customHeight="1" spans="1:3">
      <c r="A67" s="75">
        <v>2010606</v>
      </c>
      <c r="B67" s="52" t="s">
        <v>131</v>
      </c>
      <c r="C67" s="51">
        <v>0</v>
      </c>
    </row>
    <row r="68" s="44" customFormat="1" ht="17" customHeight="1" spans="1:3">
      <c r="A68" s="75">
        <v>2010607</v>
      </c>
      <c r="B68" s="52" t="s">
        <v>132</v>
      </c>
      <c r="C68" s="51">
        <v>32</v>
      </c>
    </row>
    <row r="69" s="44" customFormat="1" ht="17" customHeight="1" spans="1:3">
      <c r="A69" s="75">
        <v>2010608</v>
      </c>
      <c r="B69" s="52" t="s">
        <v>133</v>
      </c>
      <c r="C69" s="51">
        <v>0</v>
      </c>
    </row>
    <row r="70" s="44" customFormat="1" ht="17" customHeight="1" spans="1:3">
      <c r="A70" s="75">
        <v>2010650</v>
      </c>
      <c r="B70" s="52" t="s">
        <v>100</v>
      </c>
      <c r="C70" s="51">
        <v>0</v>
      </c>
    </row>
    <row r="71" s="44" customFormat="1" ht="17" customHeight="1" spans="1:3">
      <c r="A71" s="75">
        <v>2010699</v>
      </c>
      <c r="B71" s="52" t="s">
        <v>134</v>
      </c>
      <c r="C71" s="51">
        <v>16</v>
      </c>
    </row>
    <row r="72" s="44" customFormat="1" ht="17" customHeight="1" spans="1:3">
      <c r="A72" s="75">
        <v>20107</v>
      </c>
      <c r="B72" s="50" t="s">
        <v>135</v>
      </c>
      <c r="C72" s="51">
        <f>SUM(C73:C83)</f>
        <v>7414</v>
      </c>
    </row>
    <row r="73" s="44" customFormat="1" ht="17" customHeight="1" spans="1:3">
      <c r="A73" s="75">
        <v>2010701</v>
      </c>
      <c r="B73" s="52" t="s">
        <v>91</v>
      </c>
      <c r="C73" s="51">
        <v>7000</v>
      </c>
    </row>
    <row r="74" s="44" customFormat="1" ht="17" customHeight="1" spans="1:3">
      <c r="A74" s="75">
        <v>2010702</v>
      </c>
      <c r="B74" s="52" t="s">
        <v>92</v>
      </c>
      <c r="C74" s="51">
        <v>414</v>
      </c>
    </row>
    <row r="75" s="44" customFormat="1" ht="17" customHeight="1" spans="1:3">
      <c r="A75" s="75">
        <v>2010703</v>
      </c>
      <c r="B75" s="52" t="s">
        <v>93</v>
      </c>
      <c r="C75" s="51">
        <v>0</v>
      </c>
    </row>
    <row r="76" s="44" customFormat="1" ht="17" customHeight="1" spans="1:3">
      <c r="A76" s="75">
        <v>2010704</v>
      </c>
      <c r="B76" s="52" t="s">
        <v>136</v>
      </c>
      <c r="C76" s="51">
        <v>0</v>
      </c>
    </row>
    <row r="77" s="44" customFormat="1" ht="17" customHeight="1" spans="1:3">
      <c r="A77" s="75">
        <v>2010705</v>
      </c>
      <c r="B77" s="52" t="s">
        <v>137</v>
      </c>
      <c r="C77" s="51">
        <v>0</v>
      </c>
    </row>
    <row r="78" s="44" customFormat="1" ht="17" customHeight="1" spans="1:3">
      <c r="A78" s="75">
        <v>2010706</v>
      </c>
      <c r="B78" s="52" t="s">
        <v>138</v>
      </c>
      <c r="C78" s="51">
        <v>0</v>
      </c>
    </row>
    <row r="79" s="44" customFormat="1" ht="17" customHeight="1" spans="1:3">
      <c r="A79" s="75">
        <v>2010707</v>
      </c>
      <c r="B79" s="52" t="s">
        <v>139</v>
      </c>
      <c r="C79" s="51">
        <v>0</v>
      </c>
    </row>
    <row r="80" s="44" customFormat="1" ht="17" customHeight="1" spans="1:3">
      <c r="A80" s="75">
        <v>2010708</v>
      </c>
      <c r="B80" s="52" t="s">
        <v>140</v>
      </c>
      <c r="C80" s="51">
        <v>0</v>
      </c>
    </row>
    <row r="81" s="44" customFormat="1" ht="17" customHeight="1" spans="1:3">
      <c r="A81" s="75">
        <v>2010709</v>
      </c>
      <c r="B81" s="52" t="s">
        <v>132</v>
      </c>
      <c r="C81" s="51">
        <v>0</v>
      </c>
    </row>
    <row r="82" s="44" customFormat="1" ht="17" customHeight="1" spans="1:3">
      <c r="A82" s="75">
        <v>2010750</v>
      </c>
      <c r="B82" s="52" t="s">
        <v>100</v>
      </c>
      <c r="C82" s="51">
        <v>0</v>
      </c>
    </row>
    <row r="83" s="44" customFormat="1" ht="17" customHeight="1" spans="1:3">
      <c r="A83" s="75">
        <v>2010799</v>
      </c>
      <c r="B83" s="52" t="s">
        <v>141</v>
      </c>
      <c r="C83" s="51">
        <v>0</v>
      </c>
    </row>
    <row r="84" s="44" customFormat="1" ht="17" customHeight="1" spans="1:3">
      <c r="A84" s="75">
        <v>20108</v>
      </c>
      <c r="B84" s="50" t="s">
        <v>142</v>
      </c>
      <c r="C84" s="51">
        <f>SUM(C85:C92)</f>
        <v>1405</v>
      </c>
    </row>
    <row r="85" s="44" customFormat="1" ht="17" customHeight="1" spans="1:3">
      <c r="A85" s="75">
        <v>2010801</v>
      </c>
      <c r="B85" s="52" t="s">
        <v>91</v>
      </c>
      <c r="C85" s="51">
        <v>1006</v>
      </c>
    </row>
    <row r="86" s="44" customFormat="1" ht="17" customHeight="1" spans="1:3">
      <c r="A86" s="75">
        <v>2010802</v>
      </c>
      <c r="B86" s="52" t="s">
        <v>92</v>
      </c>
      <c r="C86" s="51">
        <v>250</v>
      </c>
    </row>
    <row r="87" s="44" customFormat="1" ht="17" customHeight="1" spans="1:3">
      <c r="A87" s="75">
        <v>2010803</v>
      </c>
      <c r="B87" s="52" t="s">
        <v>93</v>
      </c>
      <c r="C87" s="51">
        <v>43</v>
      </c>
    </row>
    <row r="88" s="44" customFormat="1" ht="17" customHeight="1" spans="1:3">
      <c r="A88" s="75">
        <v>2010804</v>
      </c>
      <c r="B88" s="52" t="s">
        <v>143</v>
      </c>
      <c r="C88" s="51">
        <v>100</v>
      </c>
    </row>
    <row r="89" s="44" customFormat="1" ht="17" customHeight="1" spans="1:3">
      <c r="A89" s="75">
        <v>2010805</v>
      </c>
      <c r="B89" s="52" t="s">
        <v>144</v>
      </c>
      <c r="C89" s="51">
        <v>0</v>
      </c>
    </row>
    <row r="90" s="44" customFormat="1" ht="17" customHeight="1" spans="1:3">
      <c r="A90" s="75">
        <v>2010806</v>
      </c>
      <c r="B90" s="52" t="s">
        <v>132</v>
      </c>
      <c r="C90" s="51">
        <v>0</v>
      </c>
    </row>
    <row r="91" s="44" customFormat="1" ht="17" customHeight="1" spans="1:3">
      <c r="A91" s="75">
        <v>2010850</v>
      </c>
      <c r="B91" s="52" t="s">
        <v>100</v>
      </c>
      <c r="C91" s="51">
        <v>0</v>
      </c>
    </row>
    <row r="92" s="44" customFormat="1" ht="17" customHeight="1" spans="1:3">
      <c r="A92" s="75">
        <v>2010899</v>
      </c>
      <c r="B92" s="52" t="s">
        <v>145</v>
      </c>
      <c r="C92" s="51">
        <v>6</v>
      </c>
    </row>
    <row r="93" s="44" customFormat="1" ht="17" customHeight="1" spans="1:3">
      <c r="A93" s="75">
        <v>20109</v>
      </c>
      <c r="B93" s="50" t="s">
        <v>146</v>
      </c>
      <c r="C93" s="51">
        <f>SUM(C94:C105)</f>
        <v>380</v>
      </c>
    </row>
    <row r="94" s="44" customFormat="1" ht="17" customHeight="1" spans="1:3">
      <c r="A94" s="75">
        <v>2010901</v>
      </c>
      <c r="B94" s="52" t="s">
        <v>91</v>
      </c>
      <c r="C94" s="51">
        <v>0</v>
      </c>
    </row>
    <row r="95" s="44" customFormat="1" ht="17" customHeight="1" spans="1:3">
      <c r="A95" s="75">
        <v>2010902</v>
      </c>
      <c r="B95" s="52" t="s">
        <v>92</v>
      </c>
      <c r="C95" s="51">
        <v>0</v>
      </c>
    </row>
    <row r="96" s="44" customFormat="1" ht="17" customHeight="1" spans="1:3">
      <c r="A96" s="75">
        <v>2010903</v>
      </c>
      <c r="B96" s="52" t="s">
        <v>93</v>
      </c>
      <c r="C96" s="51">
        <v>0</v>
      </c>
    </row>
    <row r="97" s="44" customFormat="1" ht="17" customHeight="1" spans="1:3">
      <c r="A97" s="75">
        <v>2010905</v>
      </c>
      <c r="B97" s="52" t="s">
        <v>147</v>
      </c>
      <c r="C97" s="51">
        <v>0</v>
      </c>
    </row>
    <row r="98" s="44" customFormat="1" ht="17" customHeight="1" spans="1:3">
      <c r="A98" s="75">
        <v>2010907</v>
      </c>
      <c r="B98" s="52" t="s">
        <v>148</v>
      </c>
      <c r="C98" s="51">
        <v>0</v>
      </c>
    </row>
    <row r="99" s="44" customFormat="1" ht="17" customHeight="1" spans="1:3">
      <c r="A99" s="75">
        <v>2010908</v>
      </c>
      <c r="B99" s="52" t="s">
        <v>132</v>
      </c>
      <c r="C99" s="51">
        <v>0</v>
      </c>
    </row>
    <row r="100" s="44" customFormat="1" ht="17" customHeight="1" spans="1:3">
      <c r="A100" s="75">
        <v>2010909</v>
      </c>
      <c r="B100" s="52" t="s">
        <v>149</v>
      </c>
      <c r="C100" s="51">
        <v>0</v>
      </c>
    </row>
    <row r="101" s="44" customFormat="1" ht="17" customHeight="1" spans="1:3">
      <c r="A101" s="75">
        <v>2010910</v>
      </c>
      <c r="B101" s="52" t="s">
        <v>150</v>
      </c>
      <c r="C101" s="51">
        <v>0</v>
      </c>
    </row>
    <row r="102" s="44" customFormat="1" ht="17" customHeight="1" spans="1:3">
      <c r="A102" s="75">
        <v>2010911</v>
      </c>
      <c r="B102" s="52" t="s">
        <v>151</v>
      </c>
      <c r="C102" s="51">
        <v>0</v>
      </c>
    </row>
    <row r="103" s="44" customFormat="1" ht="17" customHeight="1" spans="1:3">
      <c r="A103" s="75">
        <v>2010912</v>
      </c>
      <c r="B103" s="52" t="s">
        <v>152</v>
      </c>
      <c r="C103" s="51">
        <v>0</v>
      </c>
    </row>
    <row r="104" s="44" customFormat="1" ht="17" customHeight="1" spans="1:3">
      <c r="A104" s="75">
        <v>2010950</v>
      </c>
      <c r="B104" s="52" t="s">
        <v>100</v>
      </c>
      <c r="C104" s="51">
        <v>0</v>
      </c>
    </row>
    <row r="105" s="44" customFormat="1" ht="17" customHeight="1" spans="1:3">
      <c r="A105" s="75">
        <v>2010999</v>
      </c>
      <c r="B105" s="52" t="s">
        <v>153</v>
      </c>
      <c r="C105" s="51">
        <v>380</v>
      </c>
    </row>
    <row r="106" s="44" customFormat="1" ht="17" customHeight="1" spans="1:3">
      <c r="A106" s="75">
        <v>20110</v>
      </c>
      <c r="B106" s="50" t="s">
        <v>154</v>
      </c>
      <c r="C106" s="51">
        <f>SUM(C107:C115)</f>
        <v>396</v>
      </c>
    </row>
    <row r="107" s="44" customFormat="1" ht="17" customHeight="1" spans="1:3">
      <c r="A107" s="75">
        <v>2011001</v>
      </c>
      <c r="B107" s="52" t="s">
        <v>91</v>
      </c>
      <c r="C107" s="51">
        <v>360</v>
      </c>
    </row>
    <row r="108" s="44" customFormat="1" ht="17" customHeight="1" spans="1:3">
      <c r="A108" s="75">
        <v>2011002</v>
      </c>
      <c r="B108" s="52" t="s">
        <v>92</v>
      </c>
      <c r="C108" s="51">
        <v>25</v>
      </c>
    </row>
    <row r="109" s="44" customFormat="1" ht="17" customHeight="1" spans="1:3">
      <c r="A109" s="75">
        <v>2011003</v>
      </c>
      <c r="B109" s="52" t="s">
        <v>93</v>
      </c>
      <c r="C109" s="51">
        <v>0</v>
      </c>
    </row>
    <row r="110" s="44" customFormat="1" ht="17" customHeight="1" spans="1:3">
      <c r="A110" s="75">
        <v>2011004</v>
      </c>
      <c r="B110" s="52" t="s">
        <v>155</v>
      </c>
      <c r="C110" s="51">
        <v>0</v>
      </c>
    </row>
    <row r="111" s="44" customFormat="1" ht="17" customHeight="1" spans="1:3">
      <c r="A111" s="75">
        <v>2011005</v>
      </c>
      <c r="B111" s="52" t="s">
        <v>156</v>
      </c>
      <c r="C111" s="51">
        <v>0</v>
      </c>
    </row>
    <row r="112" s="44" customFormat="1" ht="17" customHeight="1" spans="1:3">
      <c r="A112" s="75">
        <v>2011007</v>
      </c>
      <c r="B112" s="52" t="s">
        <v>157</v>
      </c>
      <c r="C112" s="51">
        <v>0</v>
      </c>
    </row>
    <row r="113" s="44" customFormat="1" ht="17" customHeight="1" spans="1:3">
      <c r="A113" s="75">
        <v>2011008</v>
      </c>
      <c r="B113" s="52" t="s">
        <v>158</v>
      </c>
      <c r="C113" s="51">
        <v>0</v>
      </c>
    </row>
    <row r="114" s="44" customFormat="1" ht="17" customHeight="1" spans="1:3">
      <c r="A114" s="75">
        <v>2011050</v>
      </c>
      <c r="B114" s="52" t="s">
        <v>100</v>
      </c>
      <c r="C114" s="51">
        <v>0</v>
      </c>
    </row>
    <row r="115" s="44" customFormat="1" ht="17" customHeight="1" spans="1:3">
      <c r="A115" s="75">
        <v>2011099</v>
      </c>
      <c r="B115" s="52" t="s">
        <v>159</v>
      </c>
      <c r="C115" s="51">
        <v>11</v>
      </c>
    </row>
    <row r="116" s="44" customFormat="1" ht="17" customHeight="1" spans="1:3">
      <c r="A116" s="75">
        <v>20111</v>
      </c>
      <c r="B116" s="50" t="s">
        <v>160</v>
      </c>
      <c r="C116" s="51">
        <f>SUM(C117:C124)</f>
        <v>4188</v>
      </c>
    </row>
    <row r="117" s="44" customFormat="1" ht="17" customHeight="1" spans="1:3">
      <c r="A117" s="75">
        <v>2011101</v>
      </c>
      <c r="B117" s="52" t="s">
        <v>91</v>
      </c>
      <c r="C117" s="51">
        <v>3309</v>
      </c>
    </row>
    <row r="118" s="44" customFormat="1" ht="17" customHeight="1" spans="1:3">
      <c r="A118" s="75">
        <v>2011102</v>
      </c>
      <c r="B118" s="52" t="s">
        <v>92</v>
      </c>
      <c r="C118" s="51">
        <v>879</v>
      </c>
    </row>
    <row r="119" s="44" customFormat="1" ht="17" customHeight="1" spans="1:3">
      <c r="A119" s="75">
        <v>2011103</v>
      </c>
      <c r="B119" s="52" t="s">
        <v>93</v>
      </c>
      <c r="C119" s="51">
        <v>0</v>
      </c>
    </row>
    <row r="120" s="44" customFormat="1" ht="17" customHeight="1" spans="1:3">
      <c r="A120" s="75">
        <v>2011104</v>
      </c>
      <c r="B120" s="52" t="s">
        <v>161</v>
      </c>
      <c r="C120" s="51">
        <v>0</v>
      </c>
    </row>
    <row r="121" s="44" customFormat="1" ht="17" customHeight="1" spans="1:3">
      <c r="A121" s="75">
        <v>2011105</v>
      </c>
      <c r="B121" s="52" t="s">
        <v>162</v>
      </c>
      <c r="C121" s="51">
        <v>0</v>
      </c>
    </row>
    <row r="122" s="44" customFormat="1" ht="17" customHeight="1" spans="1:3">
      <c r="A122" s="75">
        <v>2011106</v>
      </c>
      <c r="B122" s="52" t="s">
        <v>163</v>
      </c>
      <c r="C122" s="51">
        <v>0</v>
      </c>
    </row>
    <row r="123" s="44" customFormat="1" ht="17" customHeight="1" spans="1:3">
      <c r="A123" s="75">
        <v>2011150</v>
      </c>
      <c r="B123" s="52" t="s">
        <v>100</v>
      </c>
      <c r="C123" s="51">
        <v>0</v>
      </c>
    </row>
    <row r="124" s="44" customFormat="1" ht="17" customHeight="1" spans="1:3">
      <c r="A124" s="75">
        <v>2011199</v>
      </c>
      <c r="B124" s="52" t="s">
        <v>164</v>
      </c>
      <c r="C124" s="51">
        <v>0</v>
      </c>
    </row>
    <row r="125" s="44" customFormat="1" ht="17" customHeight="1" spans="1:3">
      <c r="A125" s="75">
        <v>20113</v>
      </c>
      <c r="B125" s="50" t="s">
        <v>165</v>
      </c>
      <c r="C125" s="51">
        <f>SUM(C126:C135)</f>
        <v>3232</v>
      </c>
    </row>
    <row r="126" s="44" customFormat="1" ht="17" customHeight="1" spans="1:3">
      <c r="A126" s="75">
        <v>2011301</v>
      </c>
      <c r="B126" s="52" t="s">
        <v>91</v>
      </c>
      <c r="C126" s="51">
        <v>932</v>
      </c>
    </row>
    <row r="127" s="44" customFormat="1" ht="17" customHeight="1" spans="1:3">
      <c r="A127" s="75">
        <v>2011302</v>
      </c>
      <c r="B127" s="52" t="s">
        <v>92</v>
      </c>
      <c r="C127" s="51">
        <v>472</v>
      </c>
    </row>
    <row r="128" s="44" customFormat="1" ht="17" customHeight="1" spans="1:3">
      <c r="A128" s="75">
        <v>2011303</v>
      </c>
      <c r="B128" s="52" t="s">
        <v>93</v>
      </c>
      <c r="C128" s="51">
        <v>0</v>
      </c>
    </row>
    <row r="129" s="44" customFormat="1" ht="17" customHeight="1" spans="1:3">
      <c r="A129" s="75">
        <v>2011304</v>
      </c>
      <c r="B129" s="52" t="s">
        <v>166</v>
      </c>
      <c r="C129" s="51">
        <v>0</v>
      </c>
    </row>
    <row r="130" s="44" customFormat="1" ht="17" customHeight="1" spans="1:3">
      <c r="A130" s="75">
        <v>2011305</v>
      </c>
      <c r="B130" s="52" t="s">
        <v>167</v>
      </c>
      <c r="C130" s="51">
        <v>0</v>
      </c>
    </row>
    <row r="131" s="44" customFormat="1" ht="17" customHeight="1" spans="1:3">
      <c r="A131" s="75">
        <v>2011306</v>
      </c>
      <c r="B131" s="52" t="s">
        <v>168</v>
      </c>
      <c r="C131" s="51">
        <v>0</v>
      </c>
    </row>
    <row r="132" s="44" customFormat="1" ht="17" customHeight="1" spans="1:3">
      <c r="A132" s="75">
        <v>2011307</v>
      </c>
      <c r="B132" s="52" t="s">
        <v>169</v>
      </c>
      <c r="C132" s="51">
        <v>0</v>
      </c>
    </row>
    <row r="133" s="44" customFormat="1" ht="17" customHeight="1" spans="1:3">
      <c r="A133" s="75">
        <v>2011308</v>
      </c>
      <c r="B133" s="52" t="s">
        <v>170</v>
      </c>
      <c r="C133" s="51">
        <v>121</v>
      </c>
    </row>
    <row r="134" s="44" customFormat="1" ht="17" customHeight="1" spans="1:3">
      <c r="A134" s="75">
        <v>2011350</v>
      </c>
      <c r="B134" s="52" t="s">
        <v>100</v>
      </c>
      <c r="C134" s="51">
        <v>1665</v>
      </c>
    </row>
    <row r="135" s="44" customFormat="1" ht="17" customHeight="1" spans="1:3">
      <c r="A135" s="75">
        <v>2011399</v>
      </c>
      <c r="B135" s="52" t="s">
        <v>171</v>
      </c>
      <c r="C135" s="51">
        <v>42</v>
      </c>
    </row>
    <row r="136" s="44" customFormat="1" ht="17" customHeight="1" spans="1:3">
      <c r="A136" s="75">
        <v>20114</v>
      </c>
      <c r="B136" s="50" t="s">
        <v>172</v>
      </c>
      <c r="C136" s="51">
        <f>SUM(C137:C148)</f>
        <v>75</v>
      </c>
    </row>
    <row r="137" s="44" customFormat="1" ht="17" customHeight="1" spans="1:3">
      <c r="A137" s="75">
        <v>2011401</v>
      </c>
      <c r="B137" s="52" t="s">
        <v>91</v>
      </c>
      <c r="C137" s="51">
        <v>0</v>
      </c>
    </row>
    <row r="138" s="44" customFormat="1" ht="17" customHeight="1" spans="1:3">
      <c r="A138" s="75">
        <v>2011402</v>
      </c>
      <c r="B138" s="52" t="s">
        <v>92</v>
      </c>
      <c r="C138" s="51">
        <v>0</v>
      </c>
    </row>
    <row r="139" s="44" customFormat="1" ht="17" customHeight="1" spans="1:3">
      <c r="A139" s="75">
        <v>2011403</v>
      </c>
      <c r="B139" s="52" t="s">
        <v>93</v>
      </c>
      <c r="C139" s="51">
        <v>0</v>
      </c>
    </row>
    <row r="140" s="44" customFormat="1" ht="17" customHeight="1" spans="1:3">
      <c r="A140" s="75">
        <v>2011404</v>
      </c>
      <c r="B140" s="52" t="s">
        <v>173</v>
      </c>
      <c r="C140" s="51">
        <v>0</v>
      </c>
    </row>
    <row r="141" s="44" customFormat="1" ht="17" customHeight="1" spans="1:3">
      <c r="A141" s="75">
        <v>2011405</v>
      </c>
      <c r="B141" s="52" t="s">
        <v>174</v>
      </c>
      <c r="C141" s="51">
        <v>0</v>
      </c>
    </row>
    <row r="142" s="44" customFormat="1" ht="17" customHeight="1" spans="1:3">
      <c r="A142" s="75">
        <v>2011406</v>
      </c>
      <c r="B142" s="52" t="s">
        <v>175</v>
      </c>
      <c r="C142" s="51">
        <v>0</v>
      </c>
    </row>
    <row r="143" s="44" customFormat="1" ht="17" customHeight="1" spans="1:3">
      <c r="A143" s="75">
        <v>2011408</v>
      </c>
      <c r="B143" s="52" t="s">
        <v>176</v>
      </c>
      <c r="C143" s="51">
        <v>0</v>
      </c>
    </row>
    <row r="144" s="44" customFormat="1" ht="17" customHeight="1" spans="1:3">
      <c r="A144" s="75">
        <v>2011409</v>
      </c>
      <c r="B144" s="52" t="s">
        <v>177</v>
      </c>
      <c r="C144" s="51">
        <v>0</v>
      </c>
    </row>
    <row r="145" s="44" customFormat="1" ht="17" customHeight="1" spans="1:3">
      <c r="A145" s="75">
        <v>2011410</v>
      </c>
      <c r="B145" s="52" t="s">
        <v>178</v>
      </c>
      <c r="C145" s="51">
        <v>0</v>
      </c>
    </row>
    <row r="146" s="44" customFormat="1" ht="17" customHeight="1" spans="1:3">
      <c r="A146" s="75">
        <v>2011411</v>
      </c>
      <c r="B146" s="52" t="s">
        <v>179</v>
      </c>
      <c r="C146" s="51">
        <v>0</v>
      </c>
    </row>
    <row r="147" s="44" customFormat="1" ht="17" customHeight="1" spans="1:3">
      <c r="A147" s="75">
        <v>2011450</v>
      </c>
      <c r="B147" s="52" t="s">
        <v>100</v>
      </c>
      <c r="C147" s="51">
        <v>0</v>
      </c>
    </row>
    <row r="148" s="44" customFormat="1" ht="17" customHeight="1" spans="1:3">
      <c r="A148" s="75">
        <v>2011499</v>
      </c>
      <c r="B148" s="52" t="s">
        <v>180</v>
      </c>
      <c r="C148" s="51">
        <v>75</v>
      </c>
    </row>
    <row r="149" s="44" customFormat="1" ht="17" customHeight="1" spans="1:3">
      <c r="A149" s="75">
        <v>20123</v>
      </c>
      <c r="B149" s="50" t="s">
        <v>181</v>
      </c>
      <c r="C149" s="51">
        <f>SUM(C150:C155)</f>
        <v>33</v>
      </c>
    </row>
    <row r="150" s="44" customFormat="1" ht="17" customHeight="1" spans="1:3">
      <c r="A150" s="75">
        <v>2012301</v>
      </c>
      <c r="B150" s="52" t="s">
        <v>91</v>
      </c>
      <c r="C150" s="51">
        <v>0</v>
      </c>
    </row>
    <row r="151" s="44" customFormat="1" ht="17" customHeight="1" spans="1:3">
      <c r="A151" s="75">
        <v>2012302</v>
      </c>
      <c r="B151" s="52" t="s">
        <v>92</v>
      </c>
      <c r="C151" s="51">
        <v>0</v>
      </c>
    </row>
    <row r="152" s="44" customFormat="1" ht="17" customHeight="1" spans="1:3">
      <c r="A152" s="75">
        <v>2012303</v>
      </c>
      <c r="B152" s="52" t="s">
        <v>93</v>
      </c>
      <c r="C152" s="51">
        <v>0</v>
      </c>
    </row>
    <row r="153" s="44" customFormat="1" ht="17" customHeight="1" spans="1:3">
      <c r="A153" s="75">
        <v>2012304</v>
      </c>
      <c r="B153" s="52" t="s">
        <v>182</v>
      </c>
      <c r="C153" s="51">
        <v>33</v>
      </c>
    </row>
    <row r="154" s="44" customFormat="1" ht="17" customHeight="1" spans="1:3">
      <c r="A154" s="75">
        <v>2012350</v>
      </c>
      <c r="B154" s="52" t="s">
        <v>100</v>
      </c>
      <c r="C154" s="51">
        <v>0</v>
      </c>
    </row>
    <row r="155" s="44" customFormat="1" ht="17" customHeight="1" spans="1:3">
      <c r="A155" s="75">
        <v>2012399</v>
      </c>
      <c r="B155" s="52" t="s">
        <v>183</v>
      </c>
      <c r="C155" s="51">
        <v>0</v>
      </c>
    </row>
    <row r="156" s="44" customFormat="1" ht="17" customHeight="1" spans="1:3">
      <c r="A156" s="75">
        <v>20125</v>
      </c>
      <c r="B156" s="50" t="s">
        <v>184</v>
      </c>
      <c r="C156" s="51">
        <f>SUM(C157:C163)</f>
        <v>53</v>
      </c>
    </row>
    <row r="157" s="44" customFormat="1" ht="17" customHeight="1" spans="1:3">
      <c r="A157" s="75">
        <v>2012501</v>
      </c>
      <c r="B157" s="52" t="s">
        <v>91</v>
      </c>
      <c r="C157" s="51">
        <v>38</v>
      </c>
    </row>
    <row r="158" s="44" customFormat="1" ht="17" customHeight="1" spans="1:3">
      <c r="A158" s="75">
        <v>2012502</v>
      </c>
      <c r="B158" s="52" t="s">
        <v>92</v>
      </c>
      <c r="C158" s="51">
        <v>15</v>
      </c>
    </row>
    <row r="159" s="44" customFormat="1" ht="17" customHeight="1" spans="1:3">
      <c r="A159" s="75">
        <v>2012503</v>
      </c>
      <c r="B159" s="52" t="s">
        <v>93</v>
      </c>
      <c r="C159" s="51">
        <v>0</v>
      </c>
    </row>
    <row r="160" s="44" customFormat="1" ht="17" customHeight="1" spans="1:3">
      <c r="A160" s="75">
        <v>2012504</v>
      </c>
      <c r="B160" s="52" t="s">
        <v>185</v>
      </c>
      <c r="C160" s="51">
        <v>0</v>
      </c>
    </row>
    <row r="161" s="44" customFormat="1" ht="17" customHeight="1" spans="1:3">
      <c r="A161" s="75">
        <v>2012505</v>
      </c>
      <c r="B161" s="52" t="s">
        <v>186</v>
      </c>
      <c r="C161" s="51">
        <v>0</v>
      </c>
    </row>
    <row r="162" s="44" customFormat="1" ht="17" customHeight="1" spans="1:3">
      <c r="A162" s="75">
        <v>2012550</v>
      </c>
      <c r="B162" s="52" t="s">
        <v>100</v>
      </c>
      <c r="C162" s="51">
        <v>0</v>
      </c>
    </row>
    <row r="163" s="44" customFormat="1" ht="17" customHeight="1" spans="1:3">
      <c r="A163" s="75">
        <v>2012599</v>
      </c>
      <c r="B163" s="52" t="s">
        <v>187</v>
      </c>
      <c r="C163" s="51">
        <v>0</v>
      </c>
    </row>
    <row r="164" s="44" customFormat="1" ht="17" customHeight="1" spans="1:3">
      <c r="A164" s="75">
        <v>20126</v>
      </c>
      <c r="B164" s="50" t="s">
        <v>188</v>
      </c>
      <c r="C164" s="51">
        <f>SUM(C165:C169)</f>
        <v>579</v>
      </c>
    </row>
    <row r="165" s="44" customFormat="1" ht="17" customHeight="1" spans="1:3">
      <c r="A165" s="75">
        <v>2012601</v>
      </c>
      <c r="B165" s="52" t="s">
        <v>91</v>
      </c>
      <c r="C165" s="51">
        <v>514</v>
      </c>
    </row>
    <row r="166" s="44" customFormat="1" ht="17" customHeight="1" spans="1:3">
      <c r="A166" s="75">
        <v>2012602</v>
      </c>
      <c r="B166" s="52" t="s">
        <v>92</v>
      </c>
      <c r="C166" s="51">
        <v>7</v>
      </c>
    </row>
    <row r="167" s="44" customFormat="1" ht="17" customHeight="1" spans="1:3">
      <c r="A167" s="75">
        <v>2012603</v>
      </c>
      <c r="B167" s="52" t="s">
        <v>93</v>
      </c>
      <c r="C167" s="51">
        <v>0</v>
      </c>
    </row>
    <row r="168" s="44" customFormat="1" ht="17" customHeight="1" spans="1:3">
      <c r="A168" s="75">
        <v>2012604</v>
      </c>
      <c r="B168" s="52" t="s">
        <v>189</v>
      </c>
      <c r="C168" s="51">
        <v>58</v>
      </c>
    </row>
    <row r="169" s="44" customFormat="1" ht="17" customHeight="1" spans="1:3">
      <c r="A169" s="75">
        <v>2012699</v>
      </c>
      <c r="B169" s="52" t="s">
        <v>190</v>
      </c>
      <c r="C169" s="51">
        <v>0</v>
      </c>
    </row>
    <row r="170" s="44" customFormat="1" ht="17" customHeight="1" spans="1:3">
      <c r="A170" s="75">
        <v>20128</v>
      </c>
      <c r="B170" s="50" t="s">
        <v>191</v>
      </c>
      <c r="C170" s="51">
        <f>SUM(C171:C176)</f>
        <v>443</v>
      </c>
    </row>
    <row r="171" s="44" customFormat="1" ht="17" customHeight="1" spans="1:3">
      <c r="A171" s="75">
        <v>2012801</v>
      </c>
      <c r="B171" s="52" t="s">
        <v>91</v>
      </c>
      <c r="C171" s="51">
        <v>291</v>
      </c>
    </row>
    <row r="172" s="44" customFormat="1" ht="17" customHeight="1" spans="1:3">
      <c r="A172" s="75">
        <v>2012802</v>
      </c>
      <c r="B172" s="52" t="s">
        <v>92</v>
      </c>
      <c r="C172" s="51">
        <v>152</v>
      </c>
    </row>
    <row r="173" s="44" customFormat="1" ht="17" customHeight="1" spans="1:3">
      <c r="A173" s="75">
        <v>2012803</v>
      </c>
      <c r="B173" s="52" t="s">
        <v>93</v>
      </c>
      <c r="C173" s="51">
        <v>0</v>
      </c>
    </row>
    <row r="174" s="44" customFormat="1" ht="17" customHeight="1" spans="1:3">
      <c r="A174" s="75">
        <v>2012804</v>
      </c>
      <c r="B174" s="52" t="s">
        <v>105</v>
      </c>
      <c r="C174" s="51">
        <v>0</v>
      </c>
    </row>
    <row r="175" s="44" customFormat="1" ht="17" customHeight="1" spans="1:3">
      <c r="A175" s="75">
        <v>2012850</v>
      </c>
      <c r="B175" s="52" t="s">
        <v>100</v>
      </c>
      <c r="C175" s="51">
        <v>0</v>
      </c>
    </row>
    <row r="176" s="44" customFormat="1" ht="17" customHeight="1" spans="1:3">
      <c r="A176" s="75">
        <v>2012899</v>
      </c>
      <c r="B176" s="52" t="s">
        <v>192</v>
      </c>
      <c r="C176" s="51">
        <v>0</v>
      </c>
    </row>
    <row r="177" s="44" customFormat="1" ht="17" customHeight="1" spans="1:3">
      <c r="A177" s="75">
        <v>20129</v>
      </c>
      <c r="B177" s="50" t="s">
        <v>193</v>
      </c>
      <c r="C177" s="51">
        <f>SUM(C178:C183)</f>
        <v>1321</v>
      </c>
    </row>
    <row r="178" s="44" customFormat="1" ht="17" customHeight="1" spans="1:3">
      <c r="A178" s="75">
        <v>2012901</v>
      </c>
      <c r="B178" s="52" t="s">
        <v>91</v>
      </c>
      <c r="C178" s="51">
        <v>976</v>
      </c>
    </row>
    <row r="179" s="44" customFormat="1" ht="17" customHeight="1" spans="1:3">
      <c r="A179" s="75">
        <v>2012902</v>
      </c>
      <c r="B179" s="52" t="s">
        <v>92</v>
      </c>
      <c r="C179" s="51">
        <v>281</v>
      </c>
    </row>
    <row r="180" s="44" customFormat="1" ht="17" customHeight="1" spans="1:3">
      <c r="A180" s="75">
        <v>2012903</v>
      </c>
      <c r="B180" s="52" t="s">
        <v>93</v>
      </c>
      <c r="C180" s="51">
        <v>12</v>
      </c>
    </row>
    <row r="181" s="44" customFormat="1" ht="17" customHeight="1" spans="1:3">
      <c r="A181" s="75">
        <v>2012906</v>
      </c>
      <c r="B181" s="52" t="s">
        <v>194</v>
      </c>
      <c r="C181" s="51">
        <v>1</v>
      </c>
    </row>
    <row r="182" s="44" customFormat="1" ht="17" customHeight="1" spans="1:3">
      <c r="A182" s="75">
        <v>2012950</v>
      </c>
      <c r="B182" s="52" t="s">
        <v>100</v>
      </c>
      <c r="C182" s="51">
        <v>6</v>
      </c>
    </row>
    <row r="183" s="44" customFormat="1" ht="17" customHeight="1" spans="1:3">
      <c r="A183" s="75">
        <v>2012999</v>
      </c>
      <c r="B183" s="52" t="s">
        <v>195</v>
      </c>
      <c r="C183" s="51">
        <v>45</v>
      </c>
    </row>
    <row r="184" s="44" customFormat="1" ht="17" customHeight="1" spans="1:3">
      <c r="A184" s="75">
        <v>20131</v>
      </c>
      <c r="B184" s="50" t="s">
        <v>196</v>
      </c>
      <c r="C184" s="51">
        <f>SUM(C185:C190)</f>
        <v>6453</v>
      </c>
    </row>
    <row r="185" s="44" customFormat="1" ht="17" customHeight="1" spans="1:3">
      <c r="A185" s="75">
        <v>2013101</v>
      </c>
      <c r="B185" s="52" t="s">
        <v>91</v>
      </c>
      <c r="C185" s="51">
        <v>3577</v>
      </c>
    </row>
    <row r="186" s="44" customFormat="1" ht="17" customHeight="1" spans="1:3">
      <c r="A186" s="75">
        <v>2013102</v>
      </c>
      <c r="B186" s="52" t="s">
        <v>92</v>
      </c>
      <c r="C186" s="51">
        <v>2739</v>
      </c>
    </row>
    <row r="187" s="44" customFormat="1" ht="17" customHeight="1" spans="1:3">
      <c r="A187" s="75">
        <v>2013103</v>
      </c>
      <c r="B187" s="52" t="s">
        <v>93</v>
      </c>
      <c r="C187" s="51">
        <v>25</v>
      </c>
    </row>
    <row r="188" s="44" customFormat="1" ht="17" customHeight="1" spans="1:3">
      <c r="A188" s="75">
        <v>2013105</v>
      </c>
      <c r="B188" s="52" t="s">
        <v>197</v>
      </c>
      <c r="C188" s="51">
        <v>0</v>
      </c>
    </row>
    <row r="189" s="44" customFormat="1" ht="17" customHeight="1" spans="1:3">
      <c r="A189" s="75">
        <v>2013150</v>
      </c>
      <c r="B189" s="52" t="s">
        <v>100</v>
      </c>
      <c r="C189" s="51">
        <v>0</v>
      </c>
    </row>
    <row r="190" s="44" customFormat="1" ht="17" customHeight="1" spans="1:3">
      <c r="A190" s="75">
        <v>2013199</v>
      </c>
      <c r="B190" s="52" t="s">
        <v>198</v>
      </c>
      <c r="C190" s="51">
        <v>112</v>
      </c>
    </row>
    <row r="191" s="44" customFormat="1" ht="17" customHeight="1" spans="1:3">
      <c r="A191" s="75">
        <v>20132</v>
      </c>
      <c r="B191" s="50" t="s">
        <v>199</v>
      </c>
      <c r="C191" s="51">
        <f>SUM(C192:C197)</f>
        <v>783</v>
      </c>
    </row>
    <row r="192" s="44" customFormat="1" ht="17" customHeight="1" spans="1:3">
      <c r="A192" s="75">
        <v>2013201</v>
      </c>
      <c r="B192" s="52" t="s">
        <v>91</v>
      </c>
      <c r="C192" s="51">
        <v>582</v>
      </c>
    </row>
    <row r="193" s="44" customFormat="1" ht="17" customHeight="1" spans="1:3">
      <c r="A193" s="75">
        <v>2013202</v>
      </c>
      <c r="B193" s="52" t="s">
        <v>92</v>
      </c>
      <c r="C193" s="51">
        <v>191</v>
      </c>
    </row>
    <row r="194" s="44" customFormat="1" ht="17" customHeight="1" spans="1:3">
      <c r="A194" s="75">
        <v>2013203</v>
      </c>
      <c r="B194" s="52" t="s">
        <v>93</v>
      </c>
      <c r="C194" s="51">
        <v>0</v>
      </c>
    </row>
    <row r="195" s="44" customFormat="1" ht="17" customHeight="1" spans="1:3">
      <c r="A195" s="75">
        <v>2013204</v>
      </c>
      <c r="B195" s="52" t="s">
        <v>200</v>
      </c>
      <c r="C195" s="51">
        <v>0</v>
      </c>
    </row>
    <row r="196" s="44" customFormat="1" ht="17" customHeight="1" spans="1:3">
      <c r="A196" s="75">
        <v>2013250</v>
      </c>
      <c r="B196" s="52" t="s">
        <v>100</v>
      </c>
      <c r="C196" s="51">
        <v>0</v>
      </c>
    </row>
    <row r="197" s="44" customFormat="1" ht="17" customHeight="1" spans="1:3">
      <c r="A197" s="75">
        <v>2013299</v>
      </c>
      <c r="B197" s="52" t="s">
        <v>201</v>
      </c>
      <c r="C197" s="51">
        <v>10</v>
      </c>
    </row>
    <row r="198" s="44" customFormat="1" ht="17" customHeight="1" spans="1:3">
      <c r="A198" s="75">
        <v>20133</v>
      </c>
      <c r="B198" s="50" t="s">
        <v>202</v>
      </c>
      <c r="C198" s="51">
        <f>SUM(C199:C204)</f>
        <v>1187</v>
      </c>
    </row>
    <row r="199" s="44" customFormat="1" ht="17" customHeight="1" spans="1:3">
      <c r="A199" s="75">
        <v>2013301</v>
      </c>
      <c r="B199" s="52" t="s">
        <v>91</v>
      </c>
      <c r="C199" s="51">
        <v>667</v>
      </c>
    </row>
    <row r="200" s="44" customFormat="1" ht="17" customHeight="1" spans="1:3">
      <c r="A200" s="75">
        <v>2013302</v>
      </c>
      <c r="B200" s="52" t="s">
        <v>92</v>
      </c>
      <c r="C200" s="51">
        <v>520</v>
      </c>
    </row>
    <row r="201" s="44" customFormat="1" ht="17" customHeight="1" spans="1:3">
      <c r="A201" s="75">
        <v>2013303</v>
      </c>
      <c r="B201" s="52" t="s">
        <v>93</v>
      </c>
      <c r="C201" s="51">
        <v>0</v>
      </c>
    </row>
    <row r="202" s="44" customFormat="1" ht="17" customHeight="1" spans="1:3">
      <c r="A202" s="75">
        <v>2013304</v>
      </c>
      <c r="B202" s="52" t="s">
        <v>203</v>
      </c>
      <c r="C202" s="51">
        <v>0</v>
      </c>
    </row>
    <row r="203" s="44" customFormat="1" ht="17" customHeight="1" spans="1:3">
      <c r="A203" s="75">
        <v>2013350</v>
      </c>
      <c r="B203" s="52" t="s">
        <v>100</v>
      </c>
      <c r="C203" s="51">
        <v>0</v>
      </c>
    </row>
    <row r="204" s="44" customFormat="1" ht="17" customHeight="1" spans="1:3">
      <c r="A204" s="75">
        <v>2013399</v>
      </c>
      <c r="B204" s="52" t="s">
        <v>204</v>
      </c>
      <c r="C204" s="51">
        <v>0</v>
      </c>
    </row>
    <row r="205" s="44" customFormat="1" ht="17" customHeight="1" spans="1:3">
      <c r="A205" s="75">
        <v>20134</v>
      </c>
      <c r="B205" s="50" t="s">
        <v>205</v>
      </c>
      <c r="C205" s="51">
        <f>SUM(C206:C212)</f>
        <v>820</v>
      </c>
    </row>
    <row r="206" s="44" customFormat="1" ht="17" customHeight="1" spans="1:3">
      <c r="A206" s="75">
        <v>2013401</v>
      </c>
      <c r="B206" s="52" t="s">
        <v>91</v>
      </c>
      <c r="C206" s="51">
        <v>640</v>
      </c>
    </row>
    <row r="207" s="44" customFormat="1" ht="17" customHeight="1" spans="1:3">
      <c r="A207" s="75">
        <v>2013402</v>
      </c>
      <c r="B207" s="52" t="s">
        <v>92</v>
      </c>
      <c r="C207" s="51">
        <v>114</v>
      </c>
    </row>
    <row r="208" s="44" customFormat="1" ht="17" customHeight="1" spans="1:3">
      <c r="A208" s="75">
        <v>2013403</v>
      </c>
      <c r="B208" s="52" t="s">
        <v>93</v>
      </c>
      <c r="C208" s="51">
        <v>0</v>
      </c>
    </row>
    <row r="209" s="44" customFormat="1" ht="17" customHeight="1" spans="1:3">
      <c r="A209" s="75">
        <v>2013404</v>
      </c>
      <c r="B209" s="52" t="s">
        <v>206</v>
      </c>
      <c r="C209" s="51">
        <v>61</v>
      </c>
    </row>
    <row r="210" s="44" customFormat="1" ht="17" customHeight="1" spans="1:3">
      <c r="A210" s="75">
        <v>2013405</v>
      </c>
      <c r="B210" s="52" t="s">
        <v>207</v>
      </c>
      <c r="C210" s="51">
        <v>5</v>
      </c>
    </row>
    <row r="211" s="44" customFormat="1" ht="17" customHeight="1" spans="1:3">
      <c r="A211" s="75">
        <v>2013450</v>
      </c>
      <c r="B211" s="52" t="s">
        <v>100</v>
      </c>
      <c r="C211" s="51">
        <v>0</v>
      </c>
    </row>
    <row r="212" s="44" customFormat="1" ht="17" customHeight="1" spans="1:3">
      <c r="A212" s="75">
        <v>2013499</v>
      </c>
      <c r="B212" s="52" t="s">
        <v>208</v>
      </c>
      <c r="C212" s="51">
        <v>0</v>
      </c>
    </row>
    <row r="213" s="44" customFormat="1" ht="17" customHeight="1" spans="1:3">
      <c r="A213" s="75">
        <v>20135</v>
      </c>
      <c r="B213" s="50" t="s">
        <v>209</v>
      </c>
      <c r="C213" s="51">
        <f>SUM(C214:C218)</f>
        <v>234</v>
      </c>
    </row>
    <row r="214" s="44" customFormat="1" ht="17" customHeight="1" spans="1:3">
      <c r="A214" s="75">
        <v>2013501</v>
      </c>
      <c r="B214" s="52" t="s">
        <v>91</v>
      </c>
      <c r="C214" s="51">
        <v>211</v>
      </c>
    </row>
    <row r="215" s="44" customFormat="1" ht="17" customHeight="1" spans="1:3">
      <c r="A215" s="75">
        <v>2013502</v>
      </c>
      <c r="B215" s="52" t="s">
        <v>92</v>
      </c>
      <c r="C215" s="51">
        <v>23</v>
      </c>
    </row>
    <row r="216" s="44" customFormat="1" ht="17" customHeight="1" spans="1:3">
      <c r="A216" s="75">
        <v>2013503</v>
      </c>
      <c r="B216" s="52" t="s">
        <v>93</v>
      </c>
      <c r="C216" s="51">
        <v>0</v>
      </c>
    </row>
    <row r="217" s="44" customFormat="1" ht="17" customHeight="1" spans="1:3">
      <c r="A217" s="75">
        <v>2013550</v>
      </c>
      <c r="B217" s="52" t="s">
        <v>100</v>
      </c>
      <c r="C217" s="51">
        <v>0</v>
      </c>
    </row>
    <row r="218" s="44" customFormat="1" ht="17" customHeight="1" spans="1:3">
      <c r="A218" s="75">
        <v>2013599</v>
      </c>
      <c r="B218" s="52" t="s">
        <v>210</v>
      </c>
      <c r="C218" s="51">
        <v>0</v>
      </c>
    </row>
    <row r="219" s="44" customFormat="1" ht="17" customHeight="1" spans="1:3">
      <c r="A219" s="75">
        <v>20136</v>
      </c>
      <c r="B219" s="50" t="s">
        <v>211</v>
      </c>
      <c r="C219" s="51">
        <f>SUM(C220:C224)</f>
        <v>0</v>
      </c>
    </row>
    <row r="220" s="44" customFormat="1" ht="17" customHeight="1" spans="1:3">
      <c r="A220" s="75">
        <v>2013601</v>
      </c>
      <c r="B220" s="52" t="s">
        <v>91</v>
      </c>
      <c r="C220" s="51">
        <v>0</v>
      </c>
    </row>
    <row r="221" s="44" customFormat="1" ht="17" customHeight="1" spans="1:3">
      <c r="A221" s="75">
        <v>2013602</v>
      </c>
      <c r="B221" s="52" t="s">
        <v>92</v>
      </c>
      <c r="C221" s="51">
        <v>0</v>
      </c>
    </row>
    <row r="222" s="44" customFormat="1" ht="17" customHeight="1" spans="1:3">
      <c r="A222" s="75">
        <v>2013603</v>
      </c>
      <c r="B222" s="52" t="s">
        <v>93</v>
      </c>
      <c r="C222" s="51">
        <v>0</v>
      </c>
    </row>
    <row r="223" s="44" customFormat="1" ht="17" customHeight="1" spans="1:3">
      <c r="A223" s="75">
        <v>2013650</v>
      </c>
      <c r="B223" s="52" t="s">
        <v>100</v>
      </c>
      <c r="C223" s="51">
        <v>0</v>
      </c>
    </row>
    <row r="224" s="44" customFormat="1" ht="17" customHeight="1" spans="1:3">
      <c r="A224" s="75">
        <v>2013699</v>
      </c>
      <c r="B224" s="52" t="s">
        <v>212</v>
      </c>
      <c r="C224" s="51">
        <v>0</v>
      </c>
    </row>
    <row r="225" s="44" customFormat="1" ht="17" customHeight="1" spans="1:3">
      <c r="A225" s="75">
        <v>20137</v>
      </c>
      <c r="B225" s="50" t="s">
        <v>213</v>
      </c>
      <c r="C225" s="51">
        <f>SUM(C226:C231)</f>
        <v>0</v>
      </c>
    </row>
    <row r="226" s="44" customFormat="1" ht="17" customHeight="1" spans="1:3">
      <c r="A226" s="75">
        <v>2013701</v>
      </c>
      <c r="B226" s="52" t="s">
        <v>91</v>
      </c>
      <c r="C226" s="51">
        <v>0</v>
      </c>
    </row>
    <row r="227" s="44" customFormat="1" ht="17" customHeight="1" spans="1:3">
      <c r="A227" s="75">
        <v>2013702</v>
      </c>
      <c r="B227" s="52" t="s">
        <v>92</v>
      </c>
      <c r="C227" s="51">
        <v>0</v>
      </c>
    </row>
    <row r="228" s="44" customFormat="1" ht="17" customHeight="1" spans="1:3">
      <c r="A228" s="75">
        <v>2013703</v>
      </c>
      <c r="B228" s="52" t="s">
        <v>93</v>
      </c>
      <c r="C228" s="51">
        <v>0</v>
      </c>
    </row>
    <row r="229" s="44" customFormat="1" ht="17" customHeight="1" spans="1:3">
      <c r="A229" s="75">
        <v>2013704</v>
      </c>
      <c r="B229" s="52" t="s">
        <v>214</v>
      </c>
      <c r="C229" s="51">
        <v>0</v>
      </c>
    </row>
    <row r="230" s="44" customFormat="1" ht="17" customHeight="1" spans="1:3">
      <c r="A230" s="75">
        <v>2013750</v>
      </c>
      <c r="B230" s="52" t="s">
        <v>100</v>
      </c>
      <c r="C230" s="51">
        <v>0</v>
      </c>
    </row>
    <row r="231" s="44" customFormat="1" ht="17" customHeight="1" spans="1:3">
      <c r="A231" s="75">
        <v>2013799</v>
      </c>
      <c r="B231" s="52" t="s">
        <v>215</v>
      </c>
      <c r="C231" s="51">
        <v>0</v>
      </c>
    </row>
    <row r="232" s="44" customFormat="1" ht="17" customHeight="1" spans="1:3">
      <c r="A232" s="75">
        <v>20138</v>
      </c>
      <c r="B232" s="50" t="s">
        <v>216</v>
      </c>
      <c r="C232" s="51">
        <f>SUM(C233:C246)</f>
        <v>6594</v>
      </c>
    </row>
    <row r="233" s="44" customFormat="1" ht="17" customHeight="1" spans="1:3">
      <c r="A233" s="75">
        <v>2013801</v>
      </c>
      <c r="B233" s="52" t="s">
        <v>91</v>
      </c>
      <c r="C233" s="51">
        <v>4644</v>
      </c>
    </row>
    <row r="234" s="44" customFormat="1" ht="17" customHeight="1" spans="1:3">
      <c r="A234" s="75">
        <v>2013802</v>
      </c>
      <c r="B234" s="52" t="s">
        <v>92</v>
      </c>
      <c r="C234" s="51">
        <v>217</v>
      </c>
    </row>
    <row r="235" s="44" customFormat="1" ht="17" customHeight="1" spans="1:3">
      <c r="A235" s="75">
        <v>2013803</v>
      </c>
      <c r="B235" s="52" t="s">
        <v>93</v>
      </c>
      <c r="C235" s="51">
        <v>0</v>
      </c>
    </row>
    <row r="236" s="44" customFormat="1" ht="17" customHeight="1" spans="1:3">
      <c r="A236" s="75">
        <v>2013804</v>
      </c>
      <c r="B236" s="52" t="s">
        <v>217</v>
      </c>
      <c r="C236" s="51">
        <v>9</v>
      </c>
    </row>
    <row r="237" s="44" customFormat="1" ht="17" customHeight="1" spans="1:3">
      <c r="A237" s="75">
        <v>2013805</v>
      </c>
      <c r="B237" s="52" t="s">
        <v>218</v>
      </c>
      <c r="C237" s="51">
        <v>120</v>
      </c>
    </row>
    <row r="238" s="44" customFormat="1" ht="17" customHeight="1" spans="1:3">
      <c r="A238" s="75">
        <v>2013808</v>
      </c>
      <c r="B238" s="52" t="s">
        <v>132</v>
      </c>
      <c r="C238" s="51">
        <v>41</v>
      </c>
    </row>
    <row r="239" s="44" customFormat="1" ht="17" customHeight="1" spans="1:3">
      <c r="A239" s="75">
        <v>2013810</v>
      </c>
      <c r="B239" s="52" t="s">
        <v>219</v>
      </c>
      <c r="C239" s="51">
        <v>0</v>
      </c>
    </row>
    <row r="240" s="44" customFormat="1" ht="17" customHeight="1" spans="1:3">
      <c r="A240" s="75">
        <v>2013812</v>
      </c>
      <c r="B240" s="52" t="s">
        <v>220</v>
      </c>
      <c r="C240" s="51">
        <v>16</v>
      </c>
    </row>
    <row r="241" s="44" customFormat="1" ht="17" customHeight="1" spans="1:3">
      <c r="A241" s="75">
        <v>2013813</v>
      </c>
      <c r="B241" s="52" t="s">
        <v>221</v>
      </c>
      <c r="C241" s="51">
        <v>0</v>
      </c>
    </row>
    <row r="242" s="44" customFormat="1" ht="17" customHeight="1" spans="1:3">
      <c r="A242" s="75">
        <v>2013814</v>
      </c>
      <c r="B242" s="52" t="s">
        <v>222</v>
      </c>
      <c r="C242" s="51">
        <v>0</v>
      </c>
    </row>
    <row r="243" s="44" customFormat="1" ht="17" customHeight="1" spans="1:3">
      <c r="A243" s="75">
        <v>2013815</v>
      </c>
      <c r="B243" s="52" t="s">
        <v>223</v>
      </c>
      <c r="C243" s="51">
        <v>394</v>
      </c>
    </row>
    <row r="244" s="44" customFormat="1" ht="17" customHeight="1" spans="1:3">
      <c r="A244" s="75">
        <v>2013816</v>
      </c>
      <c r="B244" s="52" t="s">
        <v>224</v>
      </c>
      <c r="C244" s="51">
        <v>61</v>
      </c>
    </row>
    <row r="245" s="44" customFormat="1" ht="17" customHeight="1" spans="1:3">
      <c r="A245" s="75">
        <v>2013850</v>
      </c>
      <c r="B245" s="52" t="s">
        <v>100</v>
      </c>
      <c r="C245" s="51">
        <v>929</v>
      </c>
    </row>
    <row r="246" s="44" customFormat="1" ht="17" customHeight="1" spans="1:3">
      <c r="A246" s="75">
        <v>2013899</v>
      </c>
      <c r="B246" s="52" t="s">
        <v>225</v>
      </c>
      <c r="C246" s="51">
        <v>163</v>
      </c>
    </row>
    <row r="247" s="44" customFormat="1" ht="17" customHeight="1" spans="1:3">
      <c r="A247" s="75">
        <v>20199</v>
      </c>
      <c r="B247" s="50" t="s">
        <v>226</v>
      </c>
      <c r="C247" s="51">
        <f>SUM(C248:C249)</f>
        <v>0</v>
      </c>
    </row>
    <row r="248" s="44" customFormat="1" ht="17" customHeight="1" spans="1:3">
      <c r="A248" s="75">
        <v>2019901</v>
      </c>
      <c r="B248" s="52" t="s">
        <v>227</v>
      </c>
      <c r="C248" s="51">
        <v>0</v>
      </c>
    </row>
    <row r="249" s="44" customFormat="1" ht="17" customHeight="1" spans="1:3">
      <c r="A249" s="75">
        <v>2019999</v>
      </c>
      <c r="B249" s="52" t="s">
        <v>228</v>
      </c>
      <c r="C249" s="51">
        <v>0</v>
      </c>
    </row>
    <row r="250" s="44" customFormat="1" ht="17" customHeight="1" spans="1:3">
      <c r="A250" s="75">
        <v>202</v>
      </c>
      <c r="B250" s="50" t="s">
        <v>229</v>
      </c>
      <c r="C250" s="51">
        <f>SUM(C251,C258,C261,C264,C270,C275,C277,C282,C288)</f>
        <v>0</v>
      </c>
    </row>
    <row r="251" s="44" customFormat="1" ht="17" customHeight="1" spans="1:3">
      <c r="A251" s="75">
        <v>20201</v>
      </c>
      <c r="B251" s="50" t="s">
        <v>230</v>
      </c>
      <c r="C251" s="51">
        <f>SUM(C252:C257)</f>
        <v>0</v>
      </c>
    </row>
    <row r="252" s="44" customFormat="1" ht="17" customHeight="1" spans="1:3">
      <c r="A252" s="75">
        <v>2020101</v>
      </c>
      <c r="B252" s="52" t="s">
        <v>91</v>
      </c>
      <c r="C252" s="51">
        <v>0</v>
      </c>
    </row>
    <row r="253" s="44" customFormat="1" ht="17" customHeight="1" spans="1:3">
      <c r="A253" s="75">
        <v>2020102</v>
      </c>
      <c r="B253" s="52" t="s">
        <v>92</v>
      </c>
      <c r="C253" s="51">
        <v>0</v>
      </c>
    </row>
    <row r="254" s="44" customFormat="1" ht="17" customHeight="1" spans="1:3">
      <c r="A254" s="75">
        <v>2020103</v>
      </c>
      <c r="B254" s="52" t="s">
        <v>93</v>
      </c>
      <c r="C254" s="51">
        <v>0</v>
      </c>
    </row>
    <row r="255" s="44" customFormat="1" ht="17" customHeight="1" spans="1:3">
      <c r="A255" s="75">
        <v>2020104</v>
      </c>
      <c r="B255" s="52" t="s">
        <v>197</v>
      </c>
      <c r="C255" s="51">
        <v>0</v>
      </c>
    </row>
    <row r="256" s="44" customFormat="1" ht="17" customHeight="1" spans="1:3">
      <c r="A256" s="75">
        <v>2020150</v>
      </c>
      <c r="B256" s="52" t="s">
        <v>100</v>
      </c>
      <c r="C256" s="51">
        <v>0</v>
      </c>
    </row>
    <row r="257" s="44" customFormat="1" ht="17" customHeight="1" spans="1:3">
      <c r="A257" s="75">
        <v>2020199</v>
      </c>
      <c r="B257" s="52" t="s">
        <v>231</v>
      </c>
      <c r="C257" s="51">
        <v>0</v>
      </c>
    </row>
    <row r="258" s="44" customFormat="1" ht="17" customHeight="1" spans="1:3">
      <c r="A258" s="75">
        <v>20202</v>
      </c>
      <c r="B258" s="50" t="s">
        <v>232</v>
      </c>
      <c r="C258" s="51">
        <f>SUM(C259:C260)</f>
        <v>0</v>
      </c>
    </row>
    <row r="259" s="44" customFormat="1" ht="17" customHeight="1" spans="1:3">
      <c r="A259" s="75">
        <v>2020201</v>
      </c>
      <c r="B259" s="52" t="s">
        <v>233</v>
      </c>
      <c r="C259" s="51">
        <v>0</v>
      </c>
    </row>
    <row r="260" s="44" customFormat="1" ht="17" customHeight="1" spans="1:3">
      <c r="A260" s="75">
        <v>2020202</v>
      </c>
      <c r="B260" s="52" t="s">
        <v>234</v>
      </c>
      <c r="C260" s="51">
        <v>0</v>
      </c>
    </row>
    <row r="261" s="44" customFormat="1" ht="17" customHeight="1" spans="1:3">
      <c r="A261" s="75">
        <v>20203</v>
      </c>
      <c r="B261" s="50" t="s">
        <v>235</v>
      </c>
      <c r="C261" s="51">
        <f>SUM(C262:C263)</f>
        <v>0</v>
      </c>
    </row>
    <row r="262" s="44" customFormat="1" ht="17" customHeight="1" spans="1:3">
      <c r="A262" s="75">
        <v>2020304</v>
      </c>
      <c r="B262" s="52" t="s">
        <v>236</v>
      </c>
      <c r="C262" s="51">
        <v>0</v>
      </c>
    </row>
    <row r="263" s="44" customFormat="1" ht="17" customHeight="1" spans="1:3">
      <c r="A263" s="75">
        <v>2020306</v>
      </c>
      <c r="B263" s="52" t="s">
        <v>237</v>
      </c>
      <c r="C263" s="51">
        <v>0</v>
      </c>
    </row>
    <row r="264" s="44" customFormat="1" ht="17" customHeight="1" spans="1:3">
      <c r="A264" s="75">
        <v>20204</v>
      </c>
      <c r="B264" s="50" t="s">
        <v>238</v>
      </c>
      <c r="C264" s="51">
        <f>SUM(C265:C269)</f>
        <v>0</v>
      </c>
    </row>
    <row r="265" s="44" customFormat="1" ht="17" customHeight="1" spans="1:3">
      <c r="A265" s="75">
        <v>2020401</v>
      </c>
      <c r="B265" s="52" t="s">
        <v>239</v>
      </c>
      <c r="C265" s="51">
        <v>0</v>
      </c>
    </row>
    <row r="266" s="44" customFormat="1" ht="17" customHeight="1" spans="1:3">
      <c r="A266" s="75">
        <v>2020402</v>
      </c>
      <c r="B266" s="52" t="s">
        <v>240</v>
      </c>
      <c r="C266" s="51">
        <v>0</v>
      </c>
    </row>
    <row r="267" s="44" customFormat="1" ht="17" customHeight="1" spans="1:3">
      <c r="A267" s="75">
        <v>2020403</v>
      </c>
      <c r="B267" s="52" t="s">
        <v>241</v>
      </c>
      <c r="C267" s="51">
        <v>0</v>
      </c>
    </row>
    <row r="268" s="44" customFormat="1" ht="17" customHeight="1" spans="1:3">
      <c r="A268" s="75">
        <v>2020404</v>
      </c>
      <c r="B268" s="52" t="s">
        <v>242</v>
      </c>
      <c r="C268" s="51">
        <v>0</v>
      </c>
    </row>
    <row r="269" s="44" customFormat="1" ht="17" customHeight="1" spans="1:3">
      <c r="A269" s="75">
        <v>2020499</v>
      </c>
      <c r="B269" s="52" t="s">
        <v>243</v>
      </c>
      <c r="C269" s="51">
        <v>0</v>
      </c>
    </row>
    <row r="270" s="44" customFormat="1" ht="17" customHeight="1" spans="1:3">
      <c r="A270" s="75">
        <v>20205</v>
      </c>
      <c r="B270" s="50" t="s">
        <v>244</v>
      </c>
      <c r="C270" s="51">
        <f>SUM(C271:C274)</f>
        <v>0</v>
      </c>
    </row>
    <row r="271" s="44" customFormat="1" ht="17" customHeight="1" spans="1:3">
      <c r="A271" s="75">
        <v>2020503</v>
      </c>
      <c r="B271" s="52" t="s">
        <v>245</v>
      </c>
      <c r="C271" s="51">
        <v>0</v>
      </c>
    </row>
    <row r="272" s="44" customFormat="1" ht="17" customHeight="1" spans="1:3">
      <c r="A272" s="75">
        <v>2020504</v>
      </c>
      <c r="B272" s="52" t="s">
        <v>246</v>
      </c>
      <c r="C272" s="51">
        <v>0</v>
      </c>
    </row>
    <row r="273" s="44" customFormat="1" ht="17" customHeight="1" spans="1:3">
      <c r="A273" s="75">
        <v>2020505</v>
      </c>
      <c r="B273" s="52" t="s">
        <v>247</v>
      </c>
      <c r="C273" s="51">
        <v>0</v>
      </c>
    </row>
    <row r="274" s="44" customFormat="1" ht="17" customHeight="1" spans="1:3">
      <c r="A274" s="75">
        <v>2020599</v>
      </c>
      <c r="B274" s="52" t="s">
        <v>248</v>
      </c>
      <c r="C274" s="51">
        <v>0</v>
      </c>
    </row>
    <row r="275" s="44" customFormat="1" ht="17" customHeight="1" spans="1:3">
      <c r="A275" s="75">
        <v>20206</v>
      </c>
      <c r="B275" s="50" t="s">
        <v>249</v>
      </c>
      <c r="C275" s="51">
        <f>C276</f>
        <v>0</v>
      </c>
    </row>
    <row r="276" s="44" customFormat="1" ht="17" customHeight="1" spans="1:3">
      <c r="A276" s="75">
        <v>2020601</v>
      </c>
      <c r="B276" s="52" t="s">
        <v>250</v>
      </c>
      <c r="C276" s="51">
        <v>0</v>
      </c>
    </row>
    <row r="277" s="44" customFormat="1" ht="17" customHeight="1" spans="1:3">
      <c r="A277" s="75">
        <v>20207</v>
      </c>
      <c r="B277" s="50" t="s">
        <v>251</v>
      </c>
      <c r="C277" s="51">
        <f>SUM(C278:C281)</f>
        <v>0</v>
      </c>
    </row>
    <row r="278" s="44" customFormat="1" ht="17" customHeight="1" spans="1:3">
      <c r="A278" s="75">
        <v>2020701</v>
      </c>
      <c r="B278" s="52" t="s">
        <v>252</v>
      </c>
      <c r="C278" s="51">
        <v>0</v>
      </c>
    </row>
    <row r="279" s="44" customFormat="1" ht="17" customHeight="1" spans="1:3">
      <c r="A279" s="75">
        <v>2020702</v>
      </c>
      <c r="B279" s="52" t="s">
        <v>253</v>
      </c>
      <c r="C279" s="51">
        <v>0</v>
      </c>
    </row>
    <row r="280" s="44" customFormat="1" ht="17" customHeight="1" spans="1:3">
      <c r="A280" s="75">
        <v>2020703</v>
      </c>
      <c r="B280" s="52" t="s">
        <v>254</v>
      </c>
      <c r="C280" s="51">
        <v>0</v>
      </c>
    </row>
    <row r="281" s="44" customFormat="1" ht="17" customHeight="1" spans="1:3">
      <c r="A281" s="75">
        <v>2020799</v>
      </c>
      <c r="B281" s="52" t="s">
        <v>255</v>
      </c>
      <c r="C281" s="51">
        <v>0</v>
      </c>
    </row>
    <row r="282" s="44" customFormat="1" ht="17" customHeight="1" spans="1:3">
      <c r="A282" s="75">
        <v>20208</v>
      </c>
      <c r="B282" s="50" t="s">
        <v>256</v>
      </c>
      <c r="C282" s="51">
        <f>SUM(C283:C287)</f>
        <v>0</v>
      </c>
    </row>
    <row r="283" s="44" customFormat="1" ht="17" customHeight="1" spans="1:3">
      <c r="A283" s="75">
        <v>2020801</v>
      </c>
      <c r="B283" s="52" t="s">
        <v>91</v>
      </c>
      <c r="C283" s="51">
        <v>0</v>
      </c>
    </row>
    <row r="284" s="44" customFormat="1" ht="17" customHeight="1" spans="1:3">
      <c r="A284" s="75">
        <v>2020802</v>
      </c>
      <c r="B284" s="52" t="s">
        <v>92</v>
      </c>
      <c r="C284" s="51">
        <v>0</v>
      </c>
    </row>
    <row r="285" s="44" customFormat="1" ht="17" customHeight="1" spans="1:3">
      <c r="A285" s="75">
        <v>2020803</v>
      </c>
      <c r="B285" s="52" t="s">
        <v>93</v>
      </c>
      <c r="C285" s="51">
        <v>0</v>
      </c>
    </row>
    <row r="286" s="44" customFormat="1" ht="17" customHeight="1" spans="1:3">
      <c r="A286" s="75">
        <v>2020850</v>
      </c>
      <c r="B286" s="52" t="s">
        <v>100</v>
      </c>
      <c r="C286" s="51">
        <v>0</v>
      </c>
    </row>
    <row r="287" s="44" customFormat="1" ht="17" customHeight="1" spans="1:3">
      <c r="A287" s="75">
        <v>2020899</v>
      </c>
      <c r="B287" s="52" t="s">
        <v>257</v>
      </c>
      <c r="C287" s="51">
        <v>0</v>
      </c>
    </row>
    <row r="288" s="44" customFormat="1" ht="17" customHeight="1" spans="1:3">
      <c r="A288" s="75">
        <v>20299</v>
      </c>
      <c r="B288" s="50" t="s">
        <v>258</v>
      </c>
      <c r="C288" s="51">
        <f t="shared" ref="C288:C293" si="0">C289</f>
        <v>0</v>
      </c>
    </row>
    <row r="289" s="44" customFormat="1" ht="17" customHeight="1" spans="1:3">
      <c r="A289" s="75">
        <v>2029901</v>
      </c>
      <c r="B289" s="52" t="s">
        <v>259</v>
      </c>
      <c r="C289" s="51">
        <v>0</v>
      </c>
    </row>
    <row r="290" s="44" customFormat="1" ht="17" customHeight="1" spans="1:3">
      <c r="A290" s="75">
        <v>203</v>
      </c>
      <c r="B290" s="50" t="s">
        <v>260</v>
      </c>
      <c r="C290" s="51">
        <f>SUM(C291,C293,C295,C297,C307)</f>
        <v>2030</v>
      </c>
    </row>
    <row r="291" s="44" customFormat="1" ht="17" customHeight="1" spans="1:3">
      <c r="A291" s="75">
        <v>20301</v>
      </c>
      <c r="B291" s="50" t="s">
        <v>261</v>
      </c>
      <c r="C291" s="51">
        <f t="shared" si="0"/>
        <v>0</v>
      </c>
    </row>
    <row r="292" s="44" customFormat="1" ht="17" customHeight="1" spans="1:3">
      <c r="A292" s="75">
        <v>2030101</v>
      </c>
      <c r="B292" s="52" t="s">
        <v>262</v>
      </c>
      <c r="C292" s="51">
        <v>0</v>
      </c>
    </row>
    <row r="293" s="44" customFormat="1" ht="17" customHeight="1" spans="1:3">
      <c r="A293" s="75">
        <v>20304</v>
      </c>
      <c r="B293" s="50" t="s">
        <v>263</v>
      </c>
      <c r="C293" s="51">
        <f t="shared" si="0"/>
        <v>0</v>
      </c>
    </row>
    <row r="294" s="44" customFormat="1" ht="17" customHeight="1" spans="1:3">
      <c r="A294" s="75">
        <v>2030401</v>
      </c>
      <c r="B294" s="52" t="s">
        <v>264</v>
      </c>
      <c r="C294" s="51">
        <v>0</v>
      </c>
    </row>
    <row r="295" s="44" customFormat="1" ht="17" customHeight="1" spans="1:3">
      <c r="A295" s="75">
        <v>20305</v>
      </c>
      <c r="B295" s="50" t="s">
        <v>265</v>
      </c>
      <c r="C295" s="51">
        <f>C296</f>
        <v>0</v>
      </c>
    </row>
    <row r="296" s="44" customFormat="1" ht="17" customHeight="1" spans="1:3">
      <c r="A296" s="75">
        <v>2030501</v>
      </c>
      <c r="B296" s="52" t="s">
        <v>266</v>
      </c>
      <c r="C296" s="51">
        <v>0</v>
      </c>
    </row>
    <row r="297" s="44" customFormat="1" ht="17" customHeight="1" spans="1:3">
      <c r="A297" s="75">
        <v>20306</v>
      </c>
      <c r="B297" s="50" t="s">
        <v>267</v>
      </c>
      <c r="C297" s="51">
        <f>SUM(C298:C306)</f>
        <v>2030</v>
      </c>
    </row>
    <row r="298" s="44" customFormat="1" ht="17" customHeight="1" spans="1:3">
      <c r="A298" s="75">
        <v>2030601</v>
      </c>
      <c r="B298" s="52" t="s">
        <v>268</v>
      </c>
      <c r="C298" s="51">
        <v>51</v>
      </c>
    </row>
    <row r="299" s="44" customFormat="1" ht="17" customHeight="1" spans="1:3">
      <c r="A299" s="75">
        <v>2030602</v>
      </c>
      <c r="B299" s="52" t="s">
        <v>269</v>
      </c>
      <c r="C299" s="51">
        <v>0</v>
      </c>
    </row>
    <row r="300" s="44" customFormat="1" ht="17" customHeight="1" spans="1:3">
      <c r="A300" s="75">
        <v>2030603</v>
      </c>
      <c r="B300" s="52" t="s">
        <v>270</v>
      </c>
      <c r="C300" s="51">
        <v>1799</v>
      </c>
    </row>
    <row r="301" s="44" customFormat="1" ht="17" customHeight="1" spans="1:3">
      <c r="A301" s="75">
        <v>2030604</v>
      </c>
      <c r="B301" s="52" t="s">
        <v>271</v>
      </c>
      <c r="C301" s="51">
        <v>0</v>
      </c>
    </row>
    <row r="302" s="44" customFormat="1" ht="17" customHeight="1" spans="1:3">
      <c r="A302" s="75">
        <v>2030605</v>
      </c>
      <c r="B302" s="52" t="s">
        <v>272</v>
      </c>
      <c r="C302" s="51">
        <v>0</v>
      </c>
    </row>
    <row r="303" s="44" customFormat="1" ht="17" customHeight="1" spans="1:3">
      <c r="A303" s="75">
        <v>2030606</v>
      </c>
      <c r="B303" s="52" t="s">
        <v>273</v>
      </c>
      <c r="C303" s="51">
        <v>2</v>
      </c>
    </row>
    <row r="304" s="44" customFormat="1" ht="17" customHeight="1" spans="1:3">
      <c r="A304" s="75">
        <v>2030607</v>
      </c>
      <c r="B304" s="52" t="s">
        <v>274</v>
      </c>
      <c r="C304" s="51">
        <v>78</v>
      </c>
    </row>
    <row r="305" s="44" customFormat="1" ht="17" customHeight="1" spans="1:3">
      <c r="A305" s="75">
        <v>2030608</v>
      </c>
      <c r="B305" s="52" t="s">
        <v>275</v>
      </c>
      <c r="C305" s="51">
        <v>0</v>
      </c>
    </row>
    <row r="306" s="44" customFormat="1" ht="17" customHeight="1" spans="1:3">
      <c r="A306" s="75">
        <v>2030699</v>
      </c>
      <c r="B306" s="52" t="s">
        <v>276</v>
      </c>
      <c r="C306" s="51">
        <v>100</v>
      </c>
    </row>
    <row r="307" s="44" customFormat="1" ht="17" customHeight="1" spans="1:3">
      <c r="A307" s="75">
        <v>20399</v>
      </c>
      <c r="B307" s="50" t="s">
        <v>277</v>
      </c>
      <c r="C307" s="51">
        <f>C308</f>
        <v>0</v>
      </c>
    </row>
    <row r="308" s="44" customFormat="1" ht="17" customHeight="1" spans="1:3">
      <c r="A308" s="75">
        <v>2039901</v>
      </c>
      <c r="B308" s="52" t="s">
        <v>278</v>
      </c>
      <c r="C308" s="51">
        <v>0</v>
      </c>
    </row>
    <row r="309" s="44" customFormat="1" ht="17" customHeight="1" spans="1:3">
      <c r="A309" s="75">
        <v>204</v>
      </c>
      <c r="B309" s="50" t="s">
        <v>279</v>
      </c>
      <c r="C309" s="51">
        <f>SUM(C310,C313,C324,C331,C339,C348,C364,C374,C384,C392,C398)</f>
        <v>31018</v>
      </c>
    </row>
    <row r="310" s="44" customFormat="1" ht="17" customHeight="1" spans="1:3">
      <c r="A310" s="75">
        <v>20401</v>
      </c>
      <c r="B310" s="50" t="s">
        <v>280</v>
      </c>
      <c r="C310" s="51">
        <f>SUM(C311:C312)</f>
        <v>150</v>
      </c>
    </row>
    <row r="311" s="44" customFormat="1" ht="17" customHeight="1" spans="1:3">
      <c r="A311" s="75">
        <v>2040101</v>
      </c>
      <c r="B311" s="52" t="s">
        <v>281</v>
      </c>
      <c r="C311" s="51">
        <v>150</v>
      </c>
    </row>
    <row r="312" s="44" customFormat="1" ht="17" customHeight="1" spans="1:3">
      <c r="A312" s="75">
        <v>2040199</v>
      </c>
      <c r="B312" s="52" t="s">
        <v>282</v>
      </c>
      <c r="C312" s="51">
        <v>0</v>
      </c>
    </row>
    <row r="313" s="44" customFormat="1" ht="17" customHeight="1" spans="1:3">
      <c r="A313" s="75">
        <v>20402</v>
      </c>
      <c r="B313" s="50" t="s">
        <v>283</v>
      </c>
      <c r="C313" s="51">
        <f>SUM(C314:C323)</f>
        <v>28254</v>
      </c>
    </row>
    <row r="314" s="44" customFormat="1" ht="17" customHeight="1" spans="1:3">
      <c r="A314" s="75">
        <v>2040201</v>
      </c>
      <c r="B314" s="52" t="s">
        <v>91</v>
      </c>
      <c r="C314" s="51">
        <v>16913</v>
      </c>
    </row>
    <row r="315" s="44" customFormat="1" ht="17" customHeight="1" spans="1:3">
      <c r="A315" s="75">
        <v>2040202</v>
      </c>
      <c r="B315" s="52" t="s">
        <v>92</v>
      </c>
      <c r="C315" s="51">
        <v>10399</v>
      </c>
    </row>
    <row r="316" s="44" customFormat="1" ht="17" customHeight="1" spans="1:3">
      <c r="A316" s="75">
        <v>2040203</v>
      </c>
      <c r="B316" s="52" t="s">
        <v>93</v>
      </c>
      <c r="C316" s="51">
        <v>0</v>
      </c>
    </row>
    <row r="317" s="44" customFormat="1" ht="17" customHeight="1" spans="1:3">
      <c r="A317" s="75">
        <v>2040219</v>
      </c>
      <c r="B317" s="52" t="s">
        <v>132</v>
      </c>
      <c r="C317" s="51">
        <v>888</v>
      </c>
    </row>
    <row r="318" s="44" customFormat="1" ht="17" customHeight="1" spans="1:3">
      <c r="A318" s="75">
        <v>2040220</v>
      </c>
      <c r="B318" s="52" t="s">
        <v>284</v>
      </c>
      <c r="C318" s="51">
        <v>0</v>
      </c>
    </row>
    <row r="319" s="44" customFormat="1" ht="17" customHeight="1" spans="1:3">
      <c r="A319" s="75">
        <v>2040221</v>
      </c>
      <c r="B319" s="52" t="s">
        <v>285</v>
      </c>
      <c r="C319" s="51">
        <v>0</v>
      </c>
    </row>
    <row r="320" s="44" customFormat="1" ht="17" customHeight="1" spans="1:3">
      <c r="A320" s="75">
        <v>2040222</v>
      </c>
      <c r="B320" s="52" t="s">
        <v>286</v>
      </c>
      <c r="C320" s="51">
        <v>0</v>
      </c>
    </row>
    <row r="321" s="44" customFormat="1" ht="17" customHeight="1" spans="1:3">
      <c r="A321" s="75">
        <v>2040223</v>
      </c>
      <c r="B321" s="52" t="s">
        <v>287</v>
      </c>
      <c r="C321" s="51">
        <v>0</v>
      </c>
    </row>
    <row r="322" s="44" customFormat="1" ht="17" customHeight="1" spans="1:3">
      <c r="A322" s="75">
        <v>2040250</v>
      </c>
      <c r="B322" s="52" t="s">
        <v>100</v>
      </c>
      <c r="C322" s="51">
        <v>0</v>
      </c>
    </row>
    <row r="323" s="44" customFormat="1" ht="17" customHeight="1" spans="1:3">
      <c r="A323" s="75">
        <v>2040299</v>
      </c>
      <c r="B323" s="52" t="s">
        <v>288</v>
      </c>
      <c r="C323" s="51">
        <v>54</v>
      </c>
    </row>
    <row r="324" s="44" customFormat="1" ht="17" customHeight="1" spans="1:3">
      <c r="A324" s="75">
        <v>20403</v>
      </c>
      <c r="B324" s="50" t="s">
        <v>289</v>
      </c>
      <c r="C324" s="51">
        <f>SUM(C325:C330)</f>
        <v>701</v>
      </c>
    </row>
    <row r="325" s="44" customFormat="1" ht="17" customHeight="1" spans="1:3">
      <c r="A325" s="75">
        <v>2040301</v>
      </c>
      <c r="B325" s="52" t="s">
        <v>91</v>
      </c>
      <c r="C325" s="51">
        <v>0</v>
      </c>
    </row>
    <row r="326" s="44" customFormat="1" ht="17" customHeight="1" spans="1:3">
      <c r="A326" s="75">
        <v>2040302</v>
      </c>
      <c r="B326" s="52" t="s">
        <v>92</v>
      </c>
      <c r="C326" s="51">
        <v>79</v>
      </c>
    </row>
    <row r="327" s="44" customFormat="1" ht="17" customHeight="1" spans="1:3">
      <c r="A327" s="75">
        <v>2040303</v>
      </c>
      <c r="B327" s="52" t="s">
        <v>93</v>
      </c>
      <c r="C327" s="51">
        <v>0</v>
      </c>
    </row>
    <row r="328" s="44" customFormat="1" ht="17" customHeight="1" spans="1:3">
      <c r="A328" s="75">
        <v>2040304</v>
      </c>
      <c r="B328" s="52" t="s">
        <v>290</v>
      </c>
      <c r="C328" s="51">
        <v>0</v>
      </c>
    </row>
    <row r="329" s="44" customFormat="1" ht="17" customHeight="1" spans="1:3">
      <c r="A329" s="75">
        <v>2040350</v>
      </c>
      <c r="B329" s="52" t="s">
        <v>100</v>
      </c>
      <c r="C329" s="51">
        <v>0</v>
      </c>
    </row>
    <row r="330" s="44" customFormat="1" ht="17" customHeight="1" spans="1:3">
      <c r="A330" s="75">
        <v>2040399</v>
      </c>
      <c r="B330" s="52" t="s">
        <v>291</v>
      </c>
      <c r="C330" s="51">
        <v>622</v>
      </c>
    </row>
    <row r="331" s="44" customFormat="1" ht="17" customHeight="1" spans="1:3">
      <c r="A331" s="75">
        <v>20404</v>
      </c>
      <c r="B331" s="50" t="s">
        <v>292</v>
      </c>
      <c r="C331" s="51">
        <f>SUM(C332:C338)</f>
        <v>450</v>
      </c>
    </row>
    <row r="332" s="44" customFormat="1" ht="17" customHeight="1" spans="1:3">
      <c r="A332" s="75">
        <v>2040401</v>
      </c>
      <c r="B332" s="52" t="s">
        <v>91</v>
      </c>
      <c r="C332" s="51">
        <v>0</v>
      </c>
    </row>
    <row r="333" s="44" customFormat="1" ht="17" customHeight="1" spans="1:3">
      <c r="A333" s="75">
        <v>2040402</v>
      </c>
      <c r="B333" s="52" t="s">
        <v>92</v>
      </c>
      <c r="C333" s="51">
        <v>450</v>
      </c>
    </row>
    <row r="334" s="44" customFormat="1" ht="17" customHeight="1" spans="1:3">
      <c r="A334" s="75">
        <v>2040403</v>
      </c>
      <c r="B334" s="52" t="s">
        <v>93</v>
      </c>
      <c r="C334" s="51">
        <v>0</v>
      </c>
    </row>
    <row r="335" s="44" customFormat="1" ht="17" customHeight="1" spans="1:3">
      <c r="A335" s="75">
        <v>2040409</v>
      </c>
      <c r="B335" s="52" t="s">
        <v>293</v>
      </c>
      <c r="C335" s="51">
        <v>0</v>
      </c>
    </row>
    <row r="336" s="44" customFormat="1" ht="17" customHeight="1" spans="1:3">
      <c r="A336" s="75">
        <v>2040410</v>
      </c>
      <c r="B336" s="52" t="s">
        <v>294</v>
      </c>
      <c r="C336" s="51">
        <v>0</v>
      </c>
    </row>
    <row r="337" s="44" customFormat="1" ht="17" customHeight="1" spans="1:3">
      <c r="A337" s="75">
        <v>2040450</v>
      </c>
      <c r="B337" s="52" t="s">
        <v>100</v>
      </c>
      <c r="C337" s="51">
        <v>0</v>
      </c>
    </row>
    <row r="338" s="44" customFormat="1" ht="17" customHeight="1" spans="1:3">
      <c r="A338" s="75">
        <v>2040499</v>
      </c>
      <c r="B338" s="52" t="s">
        <v>295</v>
      </c>
      <c r="C338" s="51">
        <v>0</v>
      </c>
    </row>
    <row r="339" s="44" customFormat="1" ht="17" customHeight="1" spans="1:3">
      <c r="A339" s="75">
        <v>20405</v>
      </c>
      <c r="B339" s="50" t="s">
        <v>296</v>
      </c>
      <c r="C339" s="51">
        <f>SUM(C340:C347)</f>
        <v>100</v>
      </c>
    </row>
    <row r="340" s="44" customFormat="1" ht="17" customHeight="1" spans="1:3">
      <c r="A340" s="75">
        <v>2040501</v>
      </c>
      <c r="B340" s="52" t="s">
        <v>91</v>
      </c>
      <c r="C340" s="51">
        <v>0</v>
      </c>
    </row>
    <row r="341" s="44" customFormat="1" ht="17" customHeight="1" spans="1:3">
      <c r="A341" s="75">
        <v>2040502</v>
      </c>
      <c r="B341" s="52" t="s">
        <v>92</v>
      </c>
      <c r="C341" s="51">
        <v>100</v>
      </c>
    </row>
    <row r="342" s="44" customFormat="1" ht="17" customHeight="1" spans="1:3">
      <c r="A342" s="75">
        <v>2040503</v>
      </c>
      <c r="B342" s="52" t="s">
        <v>93</v>
      </c>
      <c r="C342" s="51">
        <v>0</v>
      </c>
    </row>
    <row r="343" s="44" customFormat="1" ht="17" customHeight="1" spans="1:3">
      <c r="A343" s="75">
        <v>2040504</v>
      </c>
      <c r="B343" s="52" t="s">
        <v>297</v>
      </c>
      <c r="C343" s="51">
        <v>0</v>
      </c>
    </row>
    <row r="344" s="44" customFormat="1" ht="17" customHeight="1" spans="1:3">
      <c r="A344" s="75">
        <v>2040505</v>
      </c>
      <c r="B344" s="52" t="s">
        <v>298</v>
      </c>
      <c r="C344" s="51">
        <v>0</v>
      </c>
    </row>
    <row r="345" s="44" customFormat="1" ht="17" customHeight="1" spans="1:3">
      <c r="A345" s="75">
        <v>2040506</v>
      </c>
      <c r="B345" s="52" t="s">
        <v>299</v>
      </c>
      <c r="C345" s="51">
        <v>0</v>
      </c>
    </row>
    <row r="346" s="44" customFormat="1" ht="17" customHeight="1" spans="1:3">
      <c r="A346" s="75">
        <v>2040550</v>
      </c>
      <c r="B346" s="52" t="s">
        <v>100</v>
      </c>
      <c r="C346" s="51">
        <v>0</v>
      </c>
    </row>
    <row r="347" s="44" customFormat="1" ht="17" customHeight="1" spans="1:3">
      <c r="A347" s="75">
        <v>2040599</v>
      </c>
      <c r="B347" s="52" t="s">
        <v>300</v>
      </c>
      <c r="C347" s="51">
        <v>0</v>
      </c>
    </row>
    <row r="348" s="44" customFormat="1" ht="17" customHeight="1" spans="1:3">
      <c r="A348" s="75">
        <v>20406</v>
      </c>
      <c r="B348" s="50" t="s">
        <v>301</v>
      </c>
      <c r="C348" s="51">
        <f>SUM(C349:C363)</f>
        <v>1295</v>
      </c>
    </row>
    <row r="349" s="44" customFormat="1" ht="17" customHeight="1" spans="1:3">
      <c r="A349" s="75">
        <v>2040601</v>
      </c>
      <c r="B349" s="52" t="s">
        <v>91</v>
      </c>
      <c r="C349" s="51">
        <v>947</v>
      </c>
    </row>
    <row r="350" s="44" customFormat="1" ht="17" customHeight="1" spans="1:3">
      <c r="A350" s="75">
        <v>2040602</v>
      </c>
      <c r="B350" s="52" t="s">
        <v>92</v>
      </c>
      <c r="C350" s="51">
        <v>101</v>
      </c>
    </row>
    <row r="351" s="44" customFormat="1" ht="17" customHeight="1" spans="1:3">
      <c r="A351" s="75">
        <v>2040603</v>
      </c>
      <c r="B351" s="52" t="s">
        <v>93</v>
      </c>
      <c r="C351" s="51">
        <v>0</v>
      </c>
    </row>
    <row r="352" s="44" customFormat="1" ht="17" customHeight="1" spans="1:3">
      <c r="A352" s="75">
        <v>2040604</v>
      </c>
      <c r="B352" s="52" t="s">
        <v>302</v>
      </c>
      <c r="C352" s="51">
        <v>0</v>
      </c>
    </row>
    <row r="353" s="44" customFormat="1" ht="17" customHeight="1" spans="1:3">
      <c r="A353" s="75">
        <v>2040605</v>
      </c>
      <c r="B353" s="52" t="s">
        <v>303</v>
      </c>
      <c r="C353" s="51">
        <v>16</v>
      </c>
    </row>
    <row r="354" s="44" customFormat="1" ht="17" customHeight="1" spans="1:3">
      <c r="A354" s="75">
        <v>2040606</v>
      </c>
      <c r="B354" s="52" t="s">
        <v>304</v>
      </c>
      <c r="C354" s="51">
        <v>87</v>
      </c>
    </row>
    <row r="355" s="44" customFormat="1" ht="17" customHeight="1" spans="1:3">
      <c r="A355" s="75">
        <v>2040607</v>
      </c>
      <c r="B355" s="52" t="s">
        <v>305</v>
      </c>
      <c r="C355" s="51">
        <v>40</v>
      </c>
    </row>
    <row r="356" s="44" customFormat="1" ht="17" customHeight="1" spans="1:3">
      <c r="A356" s="75">
        <v>2040608</v>
      </c>
      <c r="B356" s="52" t="s">
        <v>306</v>
      </c>
      <c r="C356" s="51">
        <v>0</v>
      </c>
    </row>
    <row r="357" s="44" customFormat="1" ht="17" customHeight="1" spans="1:3">
      <c r="A357" s="75">
        <v>2040609</v>
      </c>
      <c r="B357" s="52" t="s">
        <v>307</v>
      </c>
      <c r="C357" s="51">
        <v>0</v>
      </c>
    </row>
    <row r="358" s="44" customFormat="1" ht="17" customHeight="1" spans="1:3">
      <c r="A358" s="75">
        <v>2040610</v>
      </c>
      <c r="B358" s="52" t="s">
        <v>308</v>
      </c>
      <c r="C358" s="51">
        <v>20</v>
      </c>
    </row>
    <row r="359" s="44" customFormat="1" ht="17" customHeight="1" spans="1:3">
      <c r="A359" s="75">
        <v>2040611</v>
      </c>
      <c r="B359" s="52" t="s">
        <v>309</v>
      </c>
      <c r="C359" s="51">
        <v>0</v>
      </c>
    </row>
    <row r="360" s="44" customFormat="1" ht="17" customHeight="1" spans="1:3">
      <c r="A360" s="75">
        <v>2040612</v>
      </c>
      <c r="B360" s="52" t="s">
        <v>310</v>
      </c>
      <c r="C360" s="51">
        <v>0</v>
      </c>
    </row>
    <row r="361" s="44" customFormat="1" ht="17" customHeight="1" spans="1:3">
      <c r="A361" s="75">
        <v>2040613</v>
      </c>
      <c r="B361" s="52" t="s">
        <v>132</v>
      </c>
      <c r="C361" s="51">
        <v>0</v>
      </c>
    </row>
    <row r="362" s="44" customFormat="1" ht="17" customHeight="1" spans="1:3">
      <c r="A362" s="75">
        <v>2040650</v>
      </c>
      <c r="B362" s="52" t="s">
        <v>100</v>
      </c>
      <c r="C362" s="51">
        <v>0</v>
      </c>
    </row>
    <row r="363" s="44" customFormat="1" ht="17" customHeight="1" spans="1:3">
      <c r="A363" s="75">
        <v>2040699</v>
      </c>
      <c r="B363" s="52" t="s">
        <v>311</v>
      </c>
      <c r="C363" s="51">
        <v>84</v>
      </c>
    </row>
    <row r="364" s="44" customFormat="1" ht="17" customHeight="1" spans="1:3">
      <c r="A364" s="75">
        <v>20407</v>
      </c>
      <c r="B364" s="50" t="s">
        <v>312</v>
      </c>
      <c r="C364" s="51">
        <f>SUM(C365:C373)</f>
        <v>0</v>
      </c>
    </row>
    <row r="365" s="44" customFormat="1" ht="17" customHeight="1" spans="1:3">
      <c r="A365" s="75">
        <v>2040701</v>
      </c>
      <c r="B365" s="52" t="s">
        <v>91</v>
      </c>
      <c r="C365" s="51">
        <v>0</v>
      </c>
    </row>
    <row r="366" s="44" customFormat="1" ht="17" customHeight="1" spans="1:3">
      <c r="A366" s="75">
        <v>2040702</v>
      </c>
      <c r="B366" s="52" t="s">
        <v>92</v>
      </c>
      <c r="C366" s="51">
        <v>0</v>
      </c>
    </row>
    <row r="367" s="44" customFormat="1" ht="17" customHeight="1" spans="1:3">
      <c r="A367" s="75">
        <v>2040703</v>
      </c>
      <c r="B367" s="52" t="s">
        <v>93</v>
      </c>
      <c r="C367" s="51">
        <v>0</v>
      </c>
    </row>
    <row r="368" s="44" customFormat="1" ht="17" customHeight="1" spans="1:3">
      <c r="A368" s="75">
        <v>2040704</v>
      </c>
      <c r="B368" s="52" t="s">
        <v>313</v>
      </c>
      <c r="C368" s="51">
        <v>0</v>
      </c>
    </row>
    <row r="369" s="44" customFormat="1" ht="17" customHeight="1" spans="1:3">
      <c r="A369" s="75">
        <v>2040705</v>
      </c>
      <c r="B369" s="52" t="s">
        <v>314</v>
      </c>
      <c r="C369" s="51">
        <v>0</v>
      </c>
    </row>
    <row r="370" s="44" customFormat="1" ht="17" customHeight="1" spans="1:3">
      <c r="A370" s="75">
        <v>2040706</v>
      </c>
      <c r="B370" s="52" t="s">
        <v>315</v>
      </c>
      <c r="C370" s="51">
        <v>0</v>
      </c>
    </row>
    <row r="371" s="44" customFormat="1" ht="17" customHeight="1" spans="1:3">
      <c r="A371" s="75">
        <v>2040707</v>
      </c>
      <c r="B371" s="52" t="s">
        <v>132</v>
      </c>
      <c r="C371" s="51">
        <v>0</v>
      </c>
    </row>
    <row r="372" s="44" customFormat="1" ht="17" customHeight="1" spans="1:3">
      <c r="A372" s="75">
        <v>2040750</v>
      </c>
      <c r="B372" s="52" t="s">
        <v>100</v>
      </c>
      <c r="C372" s="51">
        <v>0</v>
      </c>
    </row>
    <row r="373" s="44" customFormat="1" ht="17" customHeight="1" spans="1:3">
      <c r="A373" s="75">
        <v>2040799</v>
      </c>
      <c r="B373" s="52" t="s">
        <v>316</v>
      </c>
      <c r="C373" s="51">
        <v>0</v>
      </c>
    </row>
    <row r="374" s="44" customFormat="1" ht="17" customHeight="1" spans="1:3">
      <c r="A374" s="75">
        <v>20408</v>
      </c>
      <c r="B374" s="50" t="s">
        <v>317</v>
      </c>
      <c r="C374" s="51">
        <f>SUM(C375:C383)</f>
        <v>0</v>
      </c>
    </row>
    <row r="375" s="44" customFormat="1" ht="17" customHeight="1" spans="1:3">
      <c r="A375" s="75">
        <v>2040801</v>
      </c>
      <c r="B375" s="52" t="s">
        <v>91</v>
      </c>
      <c r="C375" s="51">
        <v>0</v>
      </c>
    </row>
    <row r="376" s="44" customFormat="1" ht="17" customHeight="1" spans="1:3">
      <c r="A376" s="75">
        <v>2040802</v>
      </c>
      <c r="B376" s="52" t="s">
        <v>92</v>
      </c>
      <c r="C376" s="51">
        <v>0</v>
      </c>
    </row>
    <row r="377" s="44" customFormat="1" ht="17" customHeight="1" spans="1:3">
      <c r="A377" s="75">
        <v>2040803</v>
      </c>
      <c r="B377" s="52" t="s">
        <v>93</v>
      </c>
      <c r="C377" s="51">
        <v>0</v>
      </c>
    </row>
    <row r="378" s="44" customFormat="1" ht="17" customHeight="1" spans="1:3">
      <c r="A378" s="75">
        <v>2040804</v>
      </c>
      <c r="B378" s="52" t="s">
        <v>318</v>
      </c>
      <c r="C378" s="51">
        <v>0</v>
      </c>
    </row>
    <row r="379" s="44" customFormat="1" ht="17" customHeight="1" spans="1:3">
      <c r="A379" s="75">
        <v>2040805</v>
      </c>
      <c r="B379" s="52" t="s">
        <v>319</v>
      </c>
      <c r="C379" s="51">
        <v>0</v>
      </c>
    </row>
    <row r="380" s="44" customFormat="1" ht="17" customHeight="1" spans="1:3">
      <c r="A380" s="75">
        <v>2040806</v>
      </c>
      <c r="B380" s="52" t="s">
        <v>320</v>
      </c>
      <c r="C380" s="51">
        <v>0</v>
      </c>
    </row>
    <row r="381" s="44" customFormat="1" ht="17" customHeight="1" spans="1:3">
      <c r="A381" s="75">
        <v>2040807</v>
      </c>
      <c r="B381" s="52" t="s">
        <v>132</v>
      </c>
      <c r="C381" s="51">
        <v>0</v>
      </c>
    </row>
    <row r="382" s="44" customFormat="1" ht="17" customHeight="1" spans="1:3">
      <c r="A382" s="75">
        <v>2040850</v>
      </c>
      <c r="B382" s="52" t="s">
        <v>100</v>
      </c>
      <c r="C382" s="51">
        <v>0</v>
      </c>
    </row>
    <row r="383" s="44" customFormat="1" ht="17" customHeight="1" spans="1:3">
      <c r="A383" s="75">
        <v>2040899</v>
      </c>
      <c r="B383" s="52" t="s">
        <v>321</v>
      </c>
      <c r="C383" s="51">
        <v>0</v>
      </c>
    </row>
    <row r="384" s="44" customFormat="1" ht="17" customHeight="1" spans="1:3">
      <c r="A384" s="75">
        <v>20409</v>
      </c>
      <c r="B384" s="50" t="s">
        <v>322</v>
      </c>
      <c r="C384" s="51">
        <f>SUM(C385:C391)</f>
        <v>0</v>
      </c>
    </row>
    <row r="385" s="44" customFormat="1" ht="17" customHeight="1" spans="1:3">
      <c r="A385" s="75">
        <v>2040901</v>
      </c>
      <c r="B385" s="52" t="s">
        <v>91</v>
      </c>
      <c r="C385" s="51">
        <v>0</v>
      </c>
    </row>
    <row r="386" s="44" customFormat="1" ht="17" customHeight="1" spans="1:3">
      <c r="A386" s="75">
        <v>2040902</v>
      </c>
      <c r="B386" s="52" t="s">
        <v>92</v>
      </c>
      <c r="C386" s="51">
        <v>0</v>
      </c>
    </row>
    <row r="387" s="44" customFormat="1" ht="17" customHeight="1" spans="1:3">
      <c r="A387" s="75">
        <v>2040903</v>
      </c>
      <c r="B387" s="52" t="s">
        <v>93</v>
      </c>
      <c r="C387" s="51">
        <v>0</v>
      </c>
    </row>
    <row r="388" s="44" customFormat="1" ht="17" customHeight="1" spans="1:3">
      <c r="A388" s="75">
        <v>2040904</v>
      </c>
      <c r="B388" s="52" t="s">
        <v>323</v>
      </c>
      <c r="C388" s="51">
        <v>0</v>
      </c>
    </row>
    <row r="389" s="44" customFormat="1" ht="17" customHeight="1" spans="1:3">
      <c r="A389" s="75">
        <v>2040905</v>
      </c>
      <c r="B389" s="52" t="s">
        <v>324</v>
      </c>
      <c r="C389" s="51">
        <v>0</v>
      </c>
    </row>
    <row r="390" s="44" customFormat="1" ht="17" customHeight="1" spans="1:3">
      <c r="A390" s="75">
        <v>2040950</v>
      </c>
      <c r="B390" s="52" t="s">
        <v>100</v>
      </c>
      <c r="C390" s="51">
        <v>0</v>
      </c>
    </row>
    <row r="391" s="44" customFormat="1" ht="17" customHeight="1" spans="1:3">
      <c r="A391" s="75">
        <v>2040999</v>
      </c>
      <c r="B391" s="52" t="s">
        <v>325</v>
      </c>
      <c r="C391" s="51">
        <v>0</v>
      </c>
    </row>
    <row r="392" s="44" customFormat="1" ht="17" customHeight="1" spans="1:3">
      <c r="A392" s="75">
        <v>20410</v>
      </c>
      <c r="B392" s="50" t="s">
        <v>326</v>
      </c>
      <c r="C392" s="51">
        <f>SUM(C393:C397)</f>
        <v>0</v>
      </c>
    </row>
    <row r="393" s="44" customFormat="1" ht="17" customHeight="1" spans="1:3">
      <c r="A393" s="75">
        <v>2041001</v>
      </c>
      <c r="B393" s="52" t="s">
        <v>91</v>
      </c>
      <c r="C393" s="51">
        <v>0</v>
      </c>
    </row>
    <row r="394" s="44" customFormat="1" ht="17" customHeight="1" spans="1:3">
      <c r="A394" s="75">
        <v>2041002</v>
      </c>
      <c r="B394" s="52" t="s">
        <v>92</v>
      </c>
      <c r="C394" s="51">
        <v>0</v>
      </c>
    </row>
    <row r="395" s="44" customFormat="1" ht="17" customHeight="1" spans="1:3">
      <c r="A395" s="75">
        <v>2041006</v>
      </c>
      <c r="B395" s="52" t="s">
        <v>132</v>
      </c>
      <c r="C395" s="51">
        <v>0</v>
      </c>
    </row>
    <row r="396" s="44" customFormat="1" ht="17" customHeight="1" spans="1:3">
      <c r="A396" s="75">
        <v>2041007</v>
      </c>
      <c r="B396" s="52" t="s">
        <v>327</v>
      </c>
      <c r="C396" s="51">
        <v>0</v>
      </c>
    </row>
    <row r="397" s="44" customFormat="1" ht="17" customHeight="1" spans="1:3">
      <c r="A397" s="75">
        <v>2041099</v>
      </c>
      <c r="B397" s="52" t="s">
        <v>328</v>
      </c>
      <c r="C397" s="51">
        <v>0</v>
      </c>
    </row>
    <row r="398" s="44" customFormat="1" ht="17" customHeight="1" spans="1:3">
      <c r="A398" s="75">
        <v>20499</v>
      </c>
      <c r="B398" s="50" t="s">
        <v>329</v>
      </c>
      <c r="C398" s="51">
        <f>C399</f>
        <v>68</v>
      </c>
    </row>
    <row r="399" s="44" customFormat="1" ht="17" customHeight="1" spans="1:3">
      <c r="A399" s="75">
        <v>2049901</v>
      </c>
      <c r="B399" s="52" t="s">
        <v>330</v>
      </c>
      <c r="C399" s="51">
        <v>68</v>
      </c>
    </row>
    <row r="400" s="44" customFormat="1" ht="17" customHeight="1" spans="1:3">
      <c r="A400" s="75">
        <v>205</v>
      </c>
      <c r="B400" s="50" t="s">
        <v>331</v>
      </c>
      <c r="C400" s="51">
        <f>SUM(C401,C406,C415,C421,C427,C431,C435,C439,C445,C452)</f>
        <v>86870</v>
      </c>
    </row>
    <row r="401" s="44" customFormat="1" ht="17" customHeight="1" spans="1:3">
      <c r="A401" s="75">
        <v>20501</v>
      </c>
      <c r="B401" s="50" t="s">
        <v>332</v>
      </c>
      <c r="C401" s="51">
        <f>SUM(C402:C405)</f>
        <v>2492</v>
      </c>
    </row>
    <row r="402" s="44" customFormat="1" ht="17" customHeight="1" spans="1:3">
      <c r="A402" s="75">
        <v>2050101</v>
      </c>
      <c r="B402" s="52" t="s">
        <v>91</v>
      </c>
      <c r="C402" s="51">
        <v>787</v>
      </c>
    </row>
    <row r="403" s="44" customFormat="1" ht="17" customHeight="1" spans="1:3">
      <c r="A403" s="75">
        <v>2050102</v>
      </c>
      <c r="B403" s="52" t="s">
        <v>92</v>
      </c>
      <c r="C403" s="51">
        <v>281</v>
      </c>
    </row>
    <row r="404" s="44" customFormat="1" ht="17" customHeight="1" spans="1:3">
      <c r="A404" s="75">
        <v>2050103</v>
      </c>
      <c r="B404" s="52" t="s">
        <v>93</v>
      </c>
      <c r="C404" s="51">
        <v>0</v>
      </c>
    </row>
    <row r="405" s="44" customFormat="1" ht="17" customHeight="1" spans="1:3">
      <c r="A405" s="75">
        <v>2050199</v>
      </c>
      <c r="B405" s="52" t="s">
        <v>333</v>
      </c>
      <c r="C405" s="51">
        <v>1424</v>
      </c>
    </row>
    <row r="406" s="44" customFormat="1" ht="17" customHeight="1" spans="1:3">
      <c r="A406" s="75">
        <v>20502</v>
      </c>
      <c r="B406" s="50" t="s">
        <v>334</v>
      </c>
      <c r="C406" s="51">
        <f>SUM(C407:C414)</f>
        <v>56821</v>
      </c>
    </row>
    <row r="407" s="44" customFormat="1" ht="17" customHeight="1" spans="1:3">
      <c r="A407" s="75">
        <v>2050201</v>
      </c>
      <c r="B407" s="52" t="s">
        <v>335</v>
      </c>
      <c r="C407" s="51">
        <v>2620</v>
      </c>
    </row>
    <row r="408" s="44" customFormat="1" ht="17" customHeight="1" spans="1:3">
      <c r="A408" s="75">
        <v>2050202</v>
      </c>
      <c r="B408" s="52" t="s">
        <v>336</v>
      </c>
      <c r="C408" s="51">
        <v>18309</v>
      </c>
    </row>
    <row r="409" s="44" customFormat="1" ht="17" customHeight="1" spans="1:3">
      <c r="A409" s="75">
        <v>2050203</v>
      </c>
      <c r="B409" s="52" t="s">
        <v>337</v>
      </c>
      <c r="C409" s="51">
        <v>18400</v>
      </c>
    </row>
    <row r="410" s="44" customFormat="1" ht="17" customHeight="1" spans="1:3">
      <c r="A410" s="75">
        <v>2050204</v>
      </c>
      <c r="B410" s="52" t="s">
        <v>338</v>
      </c>
      <c r="C410" s="51">
        <v>17482</v>
      </c>
    </row>
    <row r="411" s="44" customFormat="1" ht="17" customHeight="1" spans="1:3">
      <c r="A411" s="75">
        <v>2050205</v>
      </c>
      <c r="B411" s="52" t="s">
        <v>339</v>
      </c>
      <c r="C411" s="51">
        <v>10</v>
      </c>
    </row>
    <row r="412" s="44" customFormat="1" ht="17" customHeight="1" spans="1:3">
      <c r="A412" s="75">
        <v>2050206</v>
      </c>
      <c r="B412" s="52" t="s">
        <v>340</v>
      </c>
      <c r="C412" s="51">
        <v>0</v>
      </c>
    </row>
    <row r="413" s="44" customFormat="1" ht="17" customHeight="1" spans="1:3">
      <c r="A413" s="75">
        <v>2050207</v>
      </c>
      <c r="B413" s="52" t="s">
        <v>341</v>
      </c>
      <c r="C413" s="51">
        <v>0</v>
      </c>
    </row>
    <row r="414" s="44" customFormat="1" ht="17" customHeight="1" spans="1:3">
      <c r="A414" s="75">
        <v>2050299</v>
      </c>
      <c r="B414" s="52" t="s">
        <v>342</v>
      </c>
      <c r="C414" s="51">
        <v>0</v>
      </c>
    </row>
    <row r="415" s="44" customFormat="1" ht="17" customHeight="1" spans="1:3">
      <c r="A415" s="75">
        <v>20503</v>
      </c>
      <c r="B415" s="50" t="s">
        <v>343</v>
      </c>
      <c r="C415" s="51">
        <f>SUM(C416:C420)</f>
        <v>23887</v>
      </c>
    </row>
    <row r="416" s="44" customFormat="1" ht="17" customHeight="1" spans="1:3">
      <c r="A416" s="75">
        <v>2050301</v>
      </c>
      <c r="B416" s="52" t="s">
        <v>344</v>
      </c>
      <c r="C416" s="51">
        <v>0</v>
      </c>
    </row>
    <row r="417" s="44" customFormat="1" ht="17" customHeight="1" spans="1:3">
      <c r="A417" s="75">
        <v>2050302</v>
      </c>
      <c r="B417" s="52" t="s">
        <v>345</v>
      </c>
      <c r="C417" s="51">
        <v>7379</v>
      </c>
    </row>
    <row r="418" s="44" customFormat="1" ht="17" customHeight="1" spans="1:3">
      <c r="A418" s="75">
        <v>2050303</v>
      </c>
      <c r="B418" s="52" t="s">
        <v>346</v>
      </c>
      <c r="C418" s="51">
        <v>682</v>
      </c>
    </row>
    <row r="419" s="44" customFormat="1" ht="17" customHeight="1" spans="1:3">
      <c r="A419" s="75">
        <v>2050305</v>
      </c>
      <c r="B419" s="52" t="s">
        <v>347</v>
      </c>
      <c r="C419" s="51">
        <v>15303</v>
      </c>
    </row>
    <row r="420" s="44" customFormat="1" ht="17" customHeight="1" spans="1:3">
      <c r="A420" s="75">
        <v>2050399</v>
      </c>
      <c r="B420" s="52" t="s">
        <v>348</v>
      </c>
      <c r="C420" s="51">
        <v>523</v>
      </c>
    </row>
    <row r="421" s="44" customFormat="1" ht="17" customHeight="1" spans="1:3">
      <c r="A421" s="75">
        <v>20504</v>
      </c>
      <c r="B421" s="50" t="s">
        <v>349</v>
      </c>
      <c r="C421" s="51">
        <f>SUM(C422:C426)</f>
        <v>0</v>
      </c>
    </row>
    <row r="422" s="44" customFormat="1" ht="17" customHeight="1" spans="1:3">
      <c r="A422" s="75">
        <v>2050401</v>
      </c>
      <c r="B422" s="52" t="s">
        <v>350</v>
      </c>
      <c r="C422" s="51">
        <v>0</v>
      </c>
    </row>
    <row r="423" s="44" customFormat="1" ht="17" customHeight="1" spans="1:3">
      <c r="A423" s="75">
        <v>2050402</v>
      </c>
      <c r="B423" s="52" t="s">
        <v>351</v>
      </c>
      <c r="C423" s="51">
        <v>0</v>
      </c>
    </row>
    <row r="424" s="44" customFormat="1" ht="17" customHeight="1" spans="1:3">
      <c r="A424" s="75">
        <v>2050403</v>
      </c>
      <c r="B424" s="52" t="s">
        <v>352</v>
      </c>
      <c r="C424" s="51">
        <v>0</v>
      </c>
    </row>
    <row r="425" s="44" customFormat="1" ht="17" customHeight="1" spans="1:3">
      <c r="A425" s="75">
        <v>2050404</v>
      </c>
      <c r="B425" s="52" t="s">
        <v>353</v>
      </c>
      <c r="C425" s="51">
        <v>0</v>
      </c>
    </row>
    <row r="426" s="44" customFormat="1" ht="17" customHeight="1" spans="1:3">
      <c r="A426" s="75">
        <v>2050499</v>
      </c>
      <c r="B426" s="52" t="s">
        <v>354</v>
      </c>
      <c r="C426" s="51">
        <v>0</v>
      </c>
    </row>
    <row r="427" s="44" customFormat="1" ht="17" customHeight="1" spans="1:3">
      <c r="A427" s="75">
        <v>20505</v>
      </c>
      <c r="B427" s="50" t="s">
        <v>355</v>
      </c>
      <c r="C427" s="51">
        <f>SUM(C428:C430)</f>
        <v>0</v>
      </c>
    </row>
    <row r="428" s="44" customFormat="1" ht="17" customHeight="1" spans="1:3">
      <c r="A428" s="75">
        <v>2050501</v>
      </c>
      <c r="B428" s="52" t="s">
        <v>356</v>
      </c>
      <c r="C428" s="51">
        <v>0</v>
      </c>
    </row>
    <row r="429" s="44" customFormat="1" ht="17" customHeight="1" spans="1:3">
      <c r="A429" s="75">
        <v>2050502</v>
      </c>
      <c r="B429" s="52" t="s">
        <v>357</v>
      </c>
      <c r="C429" s="51">
        <v>0</v>
      </c>
    </row>
    <row r="430" s="44" customFormat="1" ht="17" customHeight="1" spans="1:3">
      <c r="A430" s="75">
        <v>2050599</v>
      </c>
      <c r="B430" s="52" t="s">
        <v>358</v>
      </c>
      <c r="C430" s="51">
        <v>0</v>
      </c>
    </row>
    <row r="431" s="44" customFormat="1" ht="17" customHeight="1" spans="1:3">
      <c r="A431" s="75">
        <v>20506</v>
      </c>
      <c r="B431" s="50" t="s">
        <v>359</v>
      </c>
      <c r="C431" s="51">
        <f>SUM(C432:C434)</f>
        <v>0</v>
      </c>
    </row>
    <row r="432" s="44" customFormat="1" ht="17" customHeight="1" spans="1:3">
      <c r="A432" s="75">
        <v>2050601</v>
      </c>
      <c r="B432" s="52" t="s">
        <v>360</v>
      </c>
      <c r="C432" s="51">
        <v>0</v>
      </c>
    </row>
    <row r="433" s="44" customFormat="1" ht="17" customHeight="1" spans="1:3">
      <c r="A433" s="75">
        <v>2050602</v>
      </c>
      <c r="B433" s="52" t="s">
        <v>361</v>
      </c>
      <c r="C433" s="51">
        <v>0</v>
      </c>
    </row>
    <row r="434" s="44" customFormat="1" ht="17" customHeight="1" spans="1:3">
      <c r="A434" s="75">
        <v>2050699</v>
      </c>
      <c r="B434" s="52" t="s">
        <v>362</v>
      </c>
      <c r="C434" s="51">
        <v>0</v>
      </c>
    </row>
    <row r="435" s="44" customFormat="1" ht="17" customHeight="1" spans="1:3">
      <c r="A435" s="75">
        <v>20507</v>
      </c>
      <c r="B435" s="50" t="s">
        <v>363</v>
      </c>
      <c r="C435" s="51">
        <f>SUM(C436:C438)</f>
        <v>712</v>
      </c>
    </row>
    <row r="436" s="44" customFormat="1" ht="17" customHeight="1" spans="1:3">
      <c r="A436" s="75">
        <v>2050701</v>
      </c>
      <c r="B436" s="52" t="s">
        <v>364</v>
      </c>
      <c r="C436" s="51">
        <v>712</v>
      </c>
    </row>
    <row r="437" s="44" customFormat="1" ht="17" customHeight="1" spans="1:3">
      <c r="A437" s="75">
        <v>2050702</v>
      </c>
      <c r="B437" s="52" t="s">
        <v>365</v>
      </c>
      <c r="C437" s="51">
        <v>0</v>
      </c>
    </row>
    <row r="438" s="44" customFormat="1" ht="17" customHeight="1" spans="1:3">
      <c r="A438" s="75">
        <v>2050799</v>
      </c>
      <c r="B438" s="52" t="s">
        <v>366</v>
      </c>
      <c r="C438" s="51">
        <v>0</v>
      </c>
    </row>
    <row r="439" s="44" customFormat="1" ht="17" customHeight="1" spans="1:3">
      <c r="A439" s="75">
        <v>20508</v>
      </c>
      <c r="B439" s="50" t="s">
        <v>367</v>
      </c>
      <c r="C439" s="51">
        <f>SUM(C440:C444)</f>
        <v>1396</v>
      </c>
    </row>
    <row r="440" s="44" customFormat="1" ht="17" customHeight="1" spans="1:3">
      <c r="A440" s="75">
        <v>2050801</v>
      </c>
      <c r="B440" s="52" t="s">
        <v>368</v>
      </c>
      <c r="C440" s="51">
        <v>2</v>
      </c>
    </row>
    <row r="441" s="44" customFormat="1" ht="17" customHeight="1" spans="1:3">
      <c r="A441" s="75">
        <v>2050802</v>
      </c>
      <c r="B441" s="52" t="s">
        <v>369</v>
      </c>
      <c r="C441" s="51">
        <v>1394</v>
      </c>
    </row>
    <row r="442" s="44" customFormat="1" ht="17" customHeight="1" spans="1:3">
      <c r="A442" s="75">
        <v>2050803</v>
      </c>
      <c r="B442" s="52" t="s">
        <v>370</v>
      </c>
      <c r="C442" s="51">
        <v>0</v>
      </c>
    </row>
    <row r="443" s="44" customFormat="1" ht="17" customHeight="1" spans="1:3">
      <c r="A443" s="75">
        <v>2050804</v>
      </c>
      <c r="B443" s="52" t="s">
        <v>371</v>
      </c>
      <c r="C443" s="51">
        <v>0</v>
      </c>
    </row>
    <row r="444" s="44" customFormat="1" ht="17" customHeight="1" spans="1:3">
      <c r="A444" s="75">
        <v>2050899</v>
      </c>
      <c r="B444" s="52" t="s">
        <v>372</v>
      </c>
      <c r="C444" s="51">
        <v>0</v>
      </c>
    </row>
    <row r="445" s="44" customFormat="1" ht="17" customHeight="1" spans="1:3">
      <c r="A445" s="75">
        <v>20509</v>
      </c>
      <c r="B445" s="50" t="s">
        <v>373</v>
      </c>
      <c r="C445" s="51">
        <f>SUM(C446:C451)</f>
        <v>1562</v>
      </c>
    </row>
    <row r="446" s="44" customFormat="1" ht="17" customHeight="1" spans="1:3">
      <c r="A446" s="75">
        <v>2050901</v>
      </c>
      <c r="B446" s="52" t="s">
        <v>374</v>
      </c>
      <c r="C446" s="51">
        <v>0</v>
      </c>
    </row>
    <row r="447" s="44" customFormat="1" ht="17" customHeight="1" spans="1:3">
      <c r="A447" s="75">
        <v>2050902</v>
      </c>
      <c r="B447" s="52" t="s">
        <v>375</v>
      </c>
      <c r="C447" s="51">
        <v>0</v>
      </c>
    </row>
    <row r="448" s="44" customFormat="1" ht="17" customHeight="1" spans="1:3">
      <c r="A448" s="75">
        <v>2050903</v>
      </c>
      <c r="B448" s="52" t="s">
        <v>376</v>
      </c>
      <c r="C448" s="51">
        <v>483</v>
      </c>
    </row>
    <row r="449" s="44" customFormat="1" ht="17" customHeight="1" spans="1:3">
      <c r="A449" s="75">
        <v>2050904</v>
      </c>
      <c r="B449" s="52" t="s">
        <v>377</v>
      </c>
      <c r="C449" s="51">
        <v>1079</v>
      </c>
    </row>
    <row r="450" s="44" customFormat="1" ht="17" customHeight="1" spans="1:3">
      <c r="A450" s="75">
        <v>2050905</v>
      </c>
      <c r="B450" s="52" t="s">
        <v>378</v>
      </c>
      <c r="C450" s="51">
        <v>0</v>
      </c>
    </row>
    <row r="451" s="44" customFormat="1" ht="17" customHeight="1" spans="1:3">
      <c r="A451" s="75">
        <v>2050999</v>
      </c>
      <c r="B451" s="52" t="s">
        <v>379</v>
      </c>
      <c r="C451" s="51">
        <v>0</v>
      </c>
    </row>
    <row r="452" s="44" customFormat="1" ht="17" customHeight="1" spans="1:3">
      <c r="A452" s="75">
        <v>20599</v>
      </c>
      <c r="B452" s="50" t="s">
        <v>380</v>
      </c>
      <c r="C452" s="51">
        <f>C453</f>
        <v>0</v>
      </c>
    </row>
    <row r="453" s="44" customFormat="1" ht="17" customHeight="1" spans="1:3">
      <c r="A453" s="75">
        <v>2059999</v>
      </c>
      <c r="B453" s="52" t="s">
        <v>381</v>
      </c>
      <c r="C453" s="51">
        <v>0</v>
      </c>
    </row>
    <row r="454" s="44" customFormat="1" ht="17" customHeight="1" spans="1:3">
      <c r="A454" s="75">
        <v>206</v>
      </c>
      <c r="B454" s="50" t="s">
        <v>382</v>
      </c>
      <c r="C454" s="51">
        <f>SUM(C455,C460,C468,C474,C478,C483,C488,C495,C499,C503)</f>
        <v>6401</v>
      </c>
    </row>
    <row r="455" s="44" customFormat="1" ht="17" customHeight="1" spans="1:3">
      <c r="A455" s="75">
        <v>20601</v>
      </c>
      <c r="B455" s="50" t="s">
        <v>383</v>
      </c>
      <c r="C455" s="51">
        <f>SUM(C456:C459)</f>
        <v>4960</v>
      </c>
    </row>
    <row r="456" s="44" customFormat="1" ht="17" customHeight="1" spans="1:3">
      <c r="A456" s="75">
        <v>2060101</v>
      </c>
      <c r="B456" s="52" t="s">
        <v>91</v>
      </c>
      <c r="C456" s="51">
        <v>555</v>
      </c>
    </row>
    <row r="457" s="44" customFormat="1" ht="17" customHeight="1" spans="1:3">
      <c r="A457" s="75">
        <v>2060102</v>
      </c>
      <c r="B457" s="52" t="s">
        <v>92</v>
      </c>
      <c r="C457" s="51">
        <v>4405</v>
      </c>
    </row>
    <row r="458" s="44" customFormat="1" ht="17" customHeight="1" spans="1:3">
      <c r="A458" s="75">
        <v>2060103</v>
      </c>
      <c r="B458" s="52" t="s">
        <v>93</v>
      </c>
      <c r="C458" s="51">
        <v>0</v>
      </c>
    </row>
    <row r="459" s="44" customFormat="1" ht="17" customHeight="1" spans="1:3">
      <c r="A459" s="75">
        <v>2060199</v>
      </c>
      <c r="B459" s="52" t="s">
        <v>384</v>
      </c>
      <c r="C459" s="51">
        <v>0</v>
      </c>
    </row>
    <row r="460" s="44" customFormat="1" ht="17" customHeight="1" spans="1:3">
      <c r="A460" s="75">
        <v>20602</v>
      </c>
      <c r="B460" s="50" t="s">
        <v>385</v>
      </c>
      <c r="C460" s="51">
        <f>SUM(C461:C467)</f>
        <v>0</v>
      </c>
    </row>
    <row r="461" s="44" customFormat="1" ht="17" customHeight="1" spans="1:3">
      <c r="A461" s="75">
        <v>2060201</v>
      </c>
      <c r="B461" s="52" t="s">
        <v>386</v>
      </c>
      <c r="C461" s="51">
        <v>0</v>
      </c>
    </row>
    <row r="462" s="44" customFormat="1" ht="17" customHeight="1" spans="1:3">
      <c r="A462" s="75">
        <v>2060203</v>
      </c>
      <c r="B462" s="52" t="s">
        <v>387</v>
      </c>
      <c r="C462" s="51">
        <v>0</v>
      </c>
    </row>
    <row r="463" s="44" customFormat="1" ht="17" customHeight="1" spans="1:3">
      <c r="A463" s="75">
        <v>2060204</v>
      </c>
      <c r="B463" s="52" t="s">
        <v>388</v>
      </c>
      <c r="C463" s="51">
        <v>0</v>
      </c>
    </row>
    <row r="464" s="44" customFormat="1" ht="17" customHeight="1" spans="1:3">
      <c r="A464" s="75">
        <v>2060205</v>
      </c>
      <c r="B464" s="52" t="s">
        <v>389</v>
      </c>
      <c r="C464" s="51">
        <v>0</v>
      </c>
    </row>
    <row r="465" s="44" customFormat="1" ht="17" customHeight="1" spans="1:3">
      <c r="A465" s="75">
        <v>2060206</v>
      </c>
      <c r="B465" s="52" t="s">
        <v>390</v>
      </c>
      <c r="C465" s="51">
        <v>0</v>
      </c>
    </row>
    <row r="466" s="44" customFormat="1" ht="17" customHeight="1" spans="1:3">
      <c r="A466" s="75">
        <v>2060207</v>
      </c>
      <c r="B466" s="52" t="s">
        <v>391</v>
      </c>
      <c r="C466" s="51">
        <v>0</v>
      </c>
    </row>
    <row r="467" s="44" customFormat="1" ht="17" customHeight="1" spans="1:3">
      <c r="A467" s="75">
        <v>2060299</v>
      </c>
      <c r="B467" s="52" t="s">
        <v>392</v>
      </c>
      <c r="C467" s="51">
        <v>0</v>
      </c>
    </row>
    <row r="468" s="44" customFormat="1" ht="17" customHeight="1" spans="1:3">
      <c r="A468" s="75">
        <v>20603</v>
      </c>
      <c r="B468" s="50" t="s">
        <v>393</v>
      </c>
      <c r="C468" s="51">
        <f>SUM(C469:C473)</f>
        <v>0</v>
      </c>
    </row>
    <row r="469" s="44" customFormat="1" ht="17" customHeight="1" spans="1:3">
      <c r="A469" s="75">
        <v>2060301</v>
      </c>
      <c r="B469" s="52" t="s">
        <v>386</v>
      </c>
      <c r="C469" s="51">
        <v>0</v>
      </c>
    </row>
    <row r="470" s="44" customFormat="1" ht="17" customHeight="1" spans="1:3">
      <c r="A470" s="75">
        <v>2060302</v>
      </c>
      <c r="B470" s="52" t="s">
        <v>394</v>
      </c>
      <c r="C470" s="51">
        <v>0</v>
      </c>
    </row>
    <row r="471" s="44" customFormat="1" ht="17" customHeight="1" spans="1:3">
      <c r="A471" s="75">
        <v>2060303</v>
      </c>
      <c r="B471" s="52" t="s">
        <v>395</v>
      </c>
      <c r="C471" s="51">
        <v>0</v>
      </c>
    </row>
    <row r="472" s="44" customFormat="1" ht="17" customHeight="1" spans="1:3">
      <c r="A472" s="75">
        <v>2060304</v>
      </c>
      <c r="B472" s="52" t="s">
        <v>396</v>
      </c>
      <c r="C472" s="51">
        <v>0</v>
      </c>
    </row>
    <row r="473" s="44" customFormat="1" ht="17" customHeight="1" spans="1:3">
      <c r="A473" s="75">
        <v>2060399</v>
      </c>
      <c r="B473" s="52" t="s">
        <v>397</v>
      </c>
      <c r="C473" s="51">
        <v>0</v>
      </c>
    </row>
    <row r="474" s="44" customFormat="1" ht="17" customHeight="1" spans="1:3">
      <c r="A474" s="75">
        <v>20604</v>
      </c>
      <c r="B474" s="50" t="s">
        <v>398</v>
      </c>
      <c r="C474" s="51">
        <f>SUM(C475:C477)</f>
        <v>0</v>
      </c>
    </row>
    <row r="475" s="44" customFormat="1" ht="17" customHeight="1" spans="1:3">
      <c r="A475" s="75">
        <v>2060401</v>
      </c>
      <c r="B475" s="52" t="s">
        <v>386</v>
      </c>
      <c r="C475" s="51">
        <v>0</v>
      </c>
    </row>
    <row r="476" s="44" customFormat="1" ht="17" customHeight="1" spans="1:3">
      <c r="A476" s="75">
        <v>2060404</v>
      </c>
      <c r="B476" s="52" t="s">
        <v>399</v>
      </c>
      <c r="C476" s="51">
        <v>0</v>
      </c>
    </row>
    <row r="477" s="44" customFormat="1" ht="17" customHeight="1" spans="1:3">
      <c r="A477" s="75">
        <v>2060499</v>
      </c>
      <c r="B477" s="52" t="s">
        <v>400</v>
      </c>
      <c r="C477" s="51">
        <v>0</v>
      </c>
    </row>
    <row r="478" s="44" customFormat="1" ht="17" customHeight="1" spans="1:3">
      <c r="A478" s="75">
        <v>20605</v>
      </c>
      <c r="B478" s="50" t="s">
        <v>401</v>
      </c>
      <c r="C478" s="51">
        <f>SUM(C479:C482)</f>
        <v>409</v>
      </c>
    </row>
    <row r="479" s="44" customFormat="1" ht="17" customHeight="1" spans="1:3">
      <c r="A479" s="75">
        <v>2060501</v>
      </c>
      <c r="B479" s="52" t="s">
        <v>386</v>
      </c>
      <c r="C479" s="51">
        <v>0</v>
      </c>
    </row>
    <row r="480" s="44" customFormat="1" ht="17" customHeight="1" spans="1:3">
      <c r="A480" s="75">
        <v>2060502</v>
      </c>
      <c r="B480" s="52" t="s">
        <v>402</v>
      </c>
      <c r="C480" s="51">
        <v>9</v>
      </c>
    </row>
    <row r="481" s="44" customFormat="1" ht="17" customHeight="1" spans="1:3">
      <c r="A481" s="75">
        <v>2060503</v>
      </c>
      <c r="B481" s="52" t="s">
        <v>403</v>
      </c>
      <c r="C481" s="51">
        <v>0</v>
      </c>
    </row>
    <row r="482" s="44" customFormat="1" ht="17" customHeight="1" spans="1:3">
      <c r="A482" s="75">
        <v>2060599</v>
      </c>
      <c r="B482" s="52" t="s">
        <v>404</v>
      </c>
      <c r="C482" s="51">
        <v>400</v>
      </c>
    </row>
    <row r="483" s="44" customFormat="1" ht="17" customHeight="1" spans="1:3">
      <c r="A483" s="75">
        <v>20606</v>
      </c>
      <c r="B483" s="50" t="s">
        <v>405</v>
      </c>
      <c r="C483" s="51">
        <f>SUM(C484:C487)</f>
        <v>124</v>
      </c>
    </row>
    <row r="484" s="44" customFormat="1" ht="17" customHeight="1" spans="1:3">
      <c r="A484" s="75">
        <v>2060601</v>
      </c>
      <c r="B484" s="52" t="s">
        <v>406</v>
      </c>
      <c r="C484" s="51">
        <v>101</v>
      </c>
    </row>
    <row r="485" s="44" customFormat="1" ht="17" customHeight="1" spans="1:3">
      <c r="A485" s="75">
        <v>2060602</v>
      </c>
      <c r="B485" s="52" t="s">
        <v>407</v>
      </c>
      <c r="C485" s="51">
        <v>8</v>
      </c>
    </row>
    <row r="486" s="44" customFormat="1" ht="17" customHeight="1" spans="1:3">
      <c r="A486" s="75">
        <v>2060603</v>
      </c>
      <c r="B486" s="52" t="s">
        <v>408</v>
      </c>
      <c r="C486" s="51">
        <v>0</v>
      </c>
    </row>
    <row r="487" s="44" customFormat="1" ht="17" customHeight="1" spans="1:3">
      <c r="A487" s="75">
        <v>2060699</v>
      </c>
      <c r="B487" s="52" t="s">
        <v>409</v>
      </c>
      <c r="C487" s="51">
        <v>15</v>
      </c>
    </row>
    <row r="488" s="44" customFormat="1" ht="17" customHeight="1" spans="1:3">
      <c r="A488" s="75">
        <v>20607</v>
      </c>
      <c r="B488" s="50" t="s">
        <v>410</v>
      </c>
      <c r="C488" s="51">
        <f>SUM(C489:C494)</f>
        <v>508</v>
      </c>
    </row>
    <row r="489" s="44" customFormat="1" ht="17" customHeight="1" spans="1:3">
      <c r="A489" s="75">
        <v>2060701</v>
      </c>
      <c r="B489" s="52" t="s">
        <v>386</v>
      </c>
      <c r="C489" s="51">
        <v>196</v>
      </c>
    </row>
    <row r="490" s="44" customFormat="1" ht="17" customHeight="1" spans="1:3">
      <c r="A490" s="75">
        <v>2060702</v>
      </c>
      <c r="B490" s="52" t="s">
        <v>411</v>
      </c>
      <c r="C490" s="51">
        <v>100</v>
      </c>
    </row>
    <row r="491" s="44" customFormat="1" ht="17" customHeight="1" spans="1:3">
      <c r="A491" s="75">
        <v>2060703</v>
      </c>
      <c r="B491" s="52" t="s">
        <v>412</v>
      </c>
      <c r="C491" s="51">
        <v>0</v>
      </c>
    </row>
    <row r="492" s="44" customFormat="1" ht="17" customHeight="1" spans="1:3">
      <c r="A492" s="75">
        <v>2060704</v>
      </c>
      <c r="B492" s="52" t="s">
        <v>413</v>
      </c>
      <c r="C492" s="51">
        <v>0</v>
      </c>
    </row>
    <row r="493" s="44" customFormat="1" ht="17" customHeight="1" spans="1:3">
      <c r="A493" s="75">
        <v>2060705</v>
      </c>
      <c r="B493" s="52" t="s">
        <v>414</v>
      </c>
      <c r="C493" s="51">
        <v>163</v>
      </c>
    </row>
    <row r="494" s="44" customFormat="1" ht="17" customHeight="1" spans="1:3">
      <c r="A494" s="75">
        <v>2060799</v>
      </c>
      <c r="B494" s="52" t="s">
        <v>415</v>
      </c>
      <c r="C494" s="51">
        <v>49</v>
      </c>
    </row>
    <row r="495" s="44" customFormat="1" ht="17" customHeight="1" spans="1:3">
      <c r="A495" s="75">
        <v>20608</v>
      </c>
      <c r="B495" s="50" t="s">
        <v>416</v>
      </c>
      <c r="C495" s="51">
        <f>SUM(C496:C498)</f>
        <v>0</v>
      </c>
    </row>
    <row r="496" s="44" customFormat="1" ht="17" customHeight="1" spans="1:3">
      <c r="A496" s="75">
        <v>2060801</v>
      </c>
      <c r="B496" s="52" t="s">
        <v>417</v>
      </c>
      <c r="C496" s="51">
        <v>0</v>
      </c>
    </row>
    <row r="497" s="44" customFormat="1" ht="17" customHeight="1" spans="1:3">
      <c r="A497" s="75">
        <v>2060802</v>
      </c>
      <c r="B497" s="52" t="s">
        <v>418</v>
      </c>
      <c r="C497" s="51">
        <v>0</v>
      </c>
    </row>
    <row r="498" s="44" customFormat="1" ht="17" customHeight="1" spans="1:3">
      <c r="A498" s="75">
        <v>2060899</v>
      </c>
      <c r="B498" s="52" t="s">
        <v>419</v>
      </c>
      <c r="C498" s="51">
        <v>0</v>
      </c>
    </row>
    <row r="499" s="44" customFormat="1" ht="17" customHeight="1" spans="1:3">
      <c r="A499" s="75">
        <v>20609</v>
      </c>
      <c r="B499" s="50" t="s">
        <v>420</v>
      </c>
      <c r="C499" s="51">
        <f>SUM(C500:C502)</f>
        <v>400</v>
      </c>
    </row>
    <row r="500" s="44" customFormat="1" ht="17" customHeight="1" spans="1:3">
      <c r="A500" s="75">
        <v>2060901</v>
      </c>
      <c r="B500" s="52" t="s">
        <v>421</v>
      </c>
      <c r="C500" s="51">
        <v>400</v>
      </c>
    </row>
    <row r="501" s="44" customFormat="1" ht="17" customHeight="1" spans="1:3">
      <c r="A501" s="75">
        <v>2060902</v>
      </c>
      <c r="B501" s="52" t="s">
        <v>422</v>
      </c>
      <c r="C501" s="51">
        <v>0</v>
      </c>
    </row>
    <row r="502" s="44" customFormat="1" ht="17" customHeight="1" spans="1:3">
      <c r="A502" s="75">
        <v>2060999</v>
      </c>
      <c r="B502" s="52" t="s">
        <v>423</v>
      </c>
      <c r="C502" s="51">
        <v>0</v>
      </c>
    </row>
    <row r="503" s="44" customFormat="1" ht="17" customHeight="1" spans="1:3">
      <c r="A503" s="75">
        <v>20699</v>
      </c>
      <c r="B503" s="50" t="s">
        <v>424</v>
      </c>
      <c r="C503" s="51">
        <f>SUM(C504:C507)</f>
        <v>0</v>
      </c>
    </row>
    <row r="504" s="44" customFormat="1" ht="17" customHeight="1" spans="1:3">
      <c r="A504" s="75">
        <v>2069901</v>
      </c>
      <c r="B504" s="52" t="s">
        <v>425</v>
      </c>
      <c r="C504" s="51">
        <v>0</v>
      </c>
    </row>
    <row r="505" s="44" customFormat="1" ht="17" customHeight="1" spans="1:3">
      <c r="A505" s="75">
        <v>2069902</v>
      </c>
      <c r="B505" s="52" t="s">
        <v>426</v>
      </c>
      <c r="C505" s="51">
        <v>0</v>
      </c>
    </row>
    <row r="506" s="44" customFormat="1" ht="17" customHeight="1" spans="1:3">
      <c r="A506" s="75">
        <v>2069903</v>
      </c>
      <c r="B506" s="52" t="s">
        <v>427</v>
      </c>
      <c r="C506" s="51">
        <v>0</v>
      </c>
    </row>
    <row r="507" s="44" customFormat="1" ht="17" customHeight="1" spans="1:3">
      <c r="A507" s="75">
        <v>2069999</v>
      </c>
      <c r="B507" s="52" t="s">
        <v>428</v>
      </c>
      <c r="C507" s="51">
        <v>0</v>
      </c>
    </row>
    <row r="508" s="44" customFormat="1" ht="17" customHeight="1" spans="1:3">
      <c r="A508" s="75">
        <v>207</v>
      </c>
      <c r="B508" s="50" t="s">
        <v>429</v>
      </c>
      <c r="C508" s="51">
        <f>SUM(C509,C525,C533,C544,C553,C561)</f>
        <v>11272</v>
      </c>
    </row>
    <row r="509" s="44" customFormat="1" ht="17" customHeight="1" spans="1:3">
      <c r="A509" s="75">
        <v>20701</v>
      </c>
      <c r="B509" s="50" t="s">
        <v>430</v>
      </c>
      <c r="C509" s="51">
        <f>SUM(C510:C524)</f>
        <v>4731</v>
      </c>
    </row>
    <row r="510" s="44" customFormat="1" ht="17" customHeight="1" spans="1:3">
      <c r="A510" s="75">
        <v>2070101</v>
      </c>
      <c r="B510" s="52" t="s">
        <v>91</v>
      </c>
      <c r="C510" s="51">
        <v>866</v>
      </c>
    </row>
    <row r="511" s="44" customFormat="1" ht="17" customHeight="1" spans="1:3">
      <c r="A511" s="75">
        <v>2070102</v>
      </c>
      <c r="B511" s="52" t="s">
        <v>92</v>
      </c>
      <c r="C511" s="51">
        <v>820</v>
      </c>
    </row>
    <row r="512" s="44" customFormat="1" ht="17" customHeight="1" spans="1:3">
      <c r="A512" s="75">
        <v>2070103</v>
      </c>
      <c r="B512" s="52" t="s">
        <v>93</v>
      </c>
      <c r="C512" s="51">
        <v>0</v>
      </c>
    </row>
    <row r="513" s="44" customFormat="1" ht="17" customHeight="1" spans="1:3">
      <c r="A513" s="75">
        <v>2070104</v>
      </c>
      <c r="B513" s="52" t="s">
        <v>431</v>
      </c>
      <c r="C513" s="51">
        <v>517</v>
      </c>
    </row>
    <row r="514" s="44" customFormat="1" ht="17" customHeight="1" spans="1:3">
      <c r="A514" s="75">
        <v>2070105</v>
      </c>
      <c r="B514" s="52" t="s">
        <v>432</v>
      </c>
      <c r="C514" s="51">
        <v>0</v>
      </c>
    </row>
    <row r="515" s="44" customFormat="1" ht="17" customHeight="1" spans="1:3">
      <c r="A515" s="75">
        <v>2070106</v>
      </c>
      <c r="B515" s="52" t="s">
        <v>433</v>
      </c>
      <c r="C515" s="51">
        <v>100</v>
      </c>
    </row>
    <row r="516" s="44" customFormat="1" ht="17" customHeight="1" spans="1:3">
      <c r="A516" s="75">
        <v>2070107</v>
      </c>
      <c r="B516" s="52" t="s">
        <v>434</v>
      </c>
      <c r="C516" s="51">
        <v>745</v>
      </c>
    </row>
    <row r="517" s="44" customFormat="1" ht="17" customHeight="1" spans="1:3">
      <c r="A517" s="75">
        <v>2070108</v>
      </c>
      <c r="B517" s="52" t="s">
        <v>435</v>
      </c>
      <c r="C517" s="51">
        <v>0</v>
      </c>
    </row>
    <row r="518" s="44" customFormat="1" ht="17" customHeight="1" spans="1:3">
      <c r="A518" s="75">
        <v>2070109</v>
      </c>
      <c r="B518" s="52" t="s">
        <v>436</v>
      </c>
      <c r="C518" s="51">
        <v>963</v>
      </c>
    </row>
    <row r="519" s="44" customFormat="1" ht="17" customHeight="1" spans="1:3">
      <c r="A519" s="75">
        <v>2070110</v>
      </c>
      <c r="B519" s="52" t="s">
        <v>437</v>
      </c>
      <c r="C519" s="51">
        <v>0</v>
      </c>
    </row>
    <row r="520" s="44" customFormat="1" ht="17" customHeight="1" spans="1:3">
      <c r="A520" s="75">
        <v>2070111</v>
      </c>
      <c r="B520" s="52" t="s">
        <v>438</v>
      </c>
      <c r="C520" s="51">
        <v>193</v>
      </c>
    </row>
    <row r="521" s="44" customFormat="1" ht="17" customHeight="1" spans="1:3">
      <c r="A521" s="75">
        <v>2070112</v>
      </c>
      <c r="B521" s="52" t="s">
        <v>439</v>
      </c>
      <c r="C521" s="51">
        <v>1</v>
      </c>
    </row>
    <row r="522" s="44" customFormat="1" ht="17" customHeight="1" spans="1:3">
      <c r="A522" s="75">
        <v>2070113</v>
      </c>
      <c r="B522" s="52" t="s">
        <v>440</v>
      </c>
      <c r="C522" s="51">
        <v>0</v>
      </c>
    </row>
    <row r="523" s="44" customFormat="1" ht="17" customHeight="1" spans="1:3">
      <c r="A523" s="75">
        <v>2070114</v>
      </c>
      <c r="B523" s="52" t="s">
        <v>441</v>
      </c>
      <c r="C523" s="51">
        <v>0</v>
      </c>
    </row>
    <row r="524" s="44" customFormat="1" ht="17" customHeight="1" spans="1:3">
      <c r="A524" s="75">
        <v>2070199</v>
      </c>
      <c r="B524" s="52" t="s">
        <v>442</v>
      </c>
      <c r="C524" s="51">
        <v>526</v>
      </c>
    </row>
    <row r="525" s="44" customFormat="1" ht="17" customHeight="1" spans="1:3">
      <c r="A525" s="75">
        <v>20702</v>
      </c>
      <c r="B525" s="50" t="s">
        <v>443</v>
      </c>
      <c r="C525" s="51">
        <f>SUM(C526:C532)</f>
        <v>1444</v>
      </c>
    </row>
    <row r="526" s="44" customFormat="1" ht="17" customHeight="1" spans="1:3">
      <c r="A526" s="75">
        <v>2070201</v>
      </c>
      <c r="B526" s="52" t="s">
        <v>91</v>
      </c>
      <c r="C526" s="51">
        <v>0</v>
      </c>
    </row>
    <row r="527" s="44" customFormat="1" ht="17" customHeight="1" spans="1:3">
      <c r="A527" s="75">
        <v>2070202</v>
      </c>
      <c r="B527" s="52" t="s">
        <v>92</v>
      </c>
      <c r="C527" s="51">
        <v>0</v>
      </c>
    </row>
    <row r="528" s="44" customFormat="1" ht="17" customHeight="1" spans="1:3">
      <c r="A528" s="75">
        <v>2070203</v>
      </c>
      <c r="B528" s="52" t="s">
        <v>93</v>
      </c>
      <c r="C528" s="51">
        <v>0</v>
      </c>
    </row>
    <row r="529" s="44" customFormat="1" ht="17" customHeight="1" spans="1:3">
      <c r="A529" s="75">
        <v>2070204</v>
      </c>
      <c r="B529" s="52" t="s">
        <v>444</v>
      </c>
      <c r="C529" s="51">
        <v>46</v>
      </c>
    </row>
    <row r="530" s="44" customFormat="1" ht="17" customHeight="1" spans="1:3">
      <c r="A530" s="75">
        <v>2070205</v>
      </c>
      <c r="B530" s="52" t="s">
        <v>445</v>
      </c>
      <c r="C530" s="51">
        <v>1398</v>
      </c>
    </row>
    <row r="531" s="44" customFormat="1" ht="17" customHeight="1" spans="1:3">
      <c r="A531" s="75">
        <v>2070206</v>
      </c>
      <c r="B531" s="52" t="s">
        <v>446</v>
      </c>
      <c r="C531" s="51">
        <v>0</v>
      </c>
    </row>
    <row r="532" s="44" customFormat="1" ht="17" customHeight="1" spans="1:3">
      <c r="A532" s="75">
        <v>2070299</v>
      </c>
      <c r="B532" s="52" t="s">
        <v>447</v>
      </c>
      <c r="C532" s="51">
        <v>0</v>
      </c>
    </row>
    <row r="533" s="44" customFormat="1" ht="17" customHeight="1" spans="1:3">
      <c r="A533" s="75">
        <v>20703</v>
      </c>
      <c r="B533" s="50" t="s">
        <v>448</v>
      </c>
      <c r="C533" s="51">
        <f>SUM(C534:C543)</f>
        <v>324</v>
      </c>
    </row>
    <row r="534" s="44" customFormat="1" ht="17" customHeight="1" spans="1:3">
      <c r="A534" s="75">
        <v>2070301</v>
      </c>
      <c r="B534" s="52" t="s">
        <v>91</v>
      </c>
      <c r="C534" s="51">
        <v>0</v>
      </c>
    </row>
    <row r="535" s="44" customFormat="1" ht="17" customHeight="1" spans="1:3">
      <c r="A535" s="75">
        <v>2070302</v>
      </c>
      <c r="B535" s="52" t="s">
        <v>92</v>
      </c>
      <c r="C535" s="51">
        <v>0</v>
      </c>
    </row>
    <row r="536" s="44" customFormat="1" ht="17" customHeight="1" spans="1:3">
      <c r="A536" s="75">
        <v>2070303</v>
      </c>
      <c r="B536" s="52" t="s">
        <v>93</v>
      </c>
      <c r="C536" s="51">
        <v>0</v>
      </c>
    </row>
    <row r="537" s="44" customFormat="1" ht="17" customHeight="1" spans="1:3">
      <c r="A537" s="75">
        <v>2070304</v>
      </c>
      <c r="B537" s="52" t="s">
        <v>449</v>
      </c>
      <c r="C537" s="51">
        <v>0</v>
      </c>
    </row>
    <row r="538" s="44" customFormat="1" ht="17" customHeight="1" spans="1:3">
      <c r="A538" s="75">
        <v>2070305</v>
      </c>
      <c r="B538" s="52" t="s">
        <v>450</v>
      </c>
      <c r="C538" s="51">
        <v>0</v>
      </c>
    </row>
    <row r="539" s="44" customFormat="1" ht="17" customHeight="1" spans="1:3">
      <c r="A539" s="75">
        <v>2070306</v>
      </c>
      <c r="B539" s="52" t="s">
        <v>451</v>
      </c>
      <c r="C539" s="51">
        <v>0</v>
      </c>
    </row>
    <row r="540" s="44" customFormat="1" ht="17" customHeight="1" spans="1:3">
      <c r="A540" s="75">
        <v>2070307</v>
      </c>
      <c r="B540" s="52" t="s">
        <v>452</v>
      </c>
      <c r="C540" s="51">
        <v>94</v>
      </c>
    </row>
    <row r="541" s="44" customFormat="1" ht="17" customHeight="1" spans="1:3">
      <c r="A541" s="75">
        <v>2070308</v>
      </c>
      <c r="B541" s="52" t="s">
        <v>453</v>
      </c>
      <c r="C541" s="51">
        <v>230</v>
      </c>
    </row>
    <row r="542" s="44" customFormat="1" ht="17" customHeight="1" spans="1:3">
      <c r="A542" s="75">
        <v>2070309</v>
      </c>
      <c r="B542" s="52" t="s">
        <v>454</v>
      </c>
      <c r="C542" s="51">
        <v>0</v>
      </c>
    </row>
    <row r="543" s="44" customFormat="1" ht="17" customHeight="1" spans="1:3">
      <c r="A543" s="75">
        <v>2070399</v>
      </c>
      <c r="B543" s="52" t="s">
        <v>455</v>
      </c>
      <c r="C543" s="51">
        <v>0</v>
      </c>
    </row>
    <row r="544" s="44" customFormat="1" ht="17" customHeight="1" spans="1:3">
      <c r="A544" s="75">
        <v>20706</v>
      </c>
      <c r="B544" s="53" t="s">
        <v>456</v>
      </c>
      <c r="C544" s="51">
        <f>SUM(C545:C552)</f>
        <v>2783</v>
      </c>
    </row>
    <row r="545" s="44" customFormat="1" ht="17" customHeight="1" spans="1:3">
      <c r="A545" s="75">
        <v>2070601</v>
      </c>
      <c r="B545" s="54" t="s">
        <v>91</v>
      </c>
      <c r="C545" s="51">
        <v>0</v>
      </c>
    </row>
    <row r="546" s="44" customFormat="1" ht="17" customHeight="1" spans="1:3">
      <c r="A546" s="75">
        <v>2070602</v>
      </c>
      <c r="B546" s="54" t="s">
        <v>92</v>
      </c>
      <c r="C546" s="51">
        <v>0</v>
      </c>
    </row>
    <row r="547" s="44" customFormat="1" ht="17" customHeight="1" spans="1:3">
      <c r="A547" s="75">
        <v>2070603</v>
      </c>
      <c r="B547" s="54" t="s">
        <v>93</v>
      </c>
      <c r="C547" s="51">
        <v>0</v>
      </c>
    </row>
    <row r="548" s="44" customFormat="1" ht="17" customHeight="1" spans="1:3">
      <c r="A548" s="75">
        <v>2070604</v>
      </c>
      <c r="B548" s="54" t="s">
        <v>457</v>
      </c>
      <c r="C548" s="51">
        <v>445</v>
      </c>
    </row>
    <row r="549" s="44" customFormat="1" ht="17" customHeight="1" spans="1:3">
      <c r="A549" s="75">
        <v>2070605</v>
      </c>
      <c r="B549" s="54" t="s">
        <v>458</v>
      </c>
      <c r="C549" s="51">
        <v>2338</v>
      </c>
    </row>
    <row r="550" s="44" customFormat="1" ht="17" customHeight="1" spans="1:3">
      <c r="A550" s="75">
        <v>2070606</v>
      </c>
      <c r="B550" s="54" t="s">
        <v>459</v>
      </c>
      <c r="C550" s="51">
        <v>0</v>
      </c>
    </row>
    <row r="551" s="44" customFormat="1" ht="17" customHeight="1" spans="1:3">
      <c r="A551" s="75">
        <v>2070607</v>
      </c>
      <c r="B551" s="54" t="s">
        <v>460</v>
      </c>
      <c r="C551" s="51">
        <v>0</v>
      </c>
    </row>
    <row r="552" s="44" customFormat="1" ht="17" customHeight="1" spans="1:3">
      <c r="A552" s="75">
        <v>2070699</v>
      </c>
      <c r="B552" s="54" t="s">
        <v>461</v>
      </c>
      <c r="C552" s="51">
        <v>0</v>
      </c>
    </row>
    <row r="553" s="44" customFormat="1" ht="17" customHeight="1" spans="1:3">
      <c r="A553" s="75">
        <v>20708</v>
      </c>
      <c r="B553" s="53" t="s">
        <v>462</v>
      </c>
      <c r="C553" s="51">
        <f>SUM(C554:C560)</f>
        <v>1794</v>
      </c>
    </row>
    <row r="554" s="44" customFormat="1" ht="17" customHeight="1" spans="1:3">
      <c r="A554" s="75">
        <v>2070801</v>
      </c>
      <c r="B554" s="54" t="s">
        <v>91</v>
      </c>
      <c r="C554" s="51">
        <v>0</v>
      </c>
    </row>
    <row r="555" s="44" customFormat="1" ht="17" customHeight="1" spans="1:3">
      <c r="A555" s="75">
        <v>2070802</v>
      </c>
      <c r="B555" s="54" t="s">
        <v>92</v>
      </c>
      <c r="C555" s="51">
        <v>0</v>
      </c>
    </row>
    <row r="556" s="44" customFormat="1" ht="17" customHeight="1" spans="1:3">
      <c r="A556" s="75">
        <v>2070803</v>
      </c>
      <c r="B556" s="54" t="s">
        <v>93</v>
      </c>
      <c r="C556" s="51">
        <v>0</v>
      </c>
    </row>
    <row r="557" s="44" customFormat="1" ht="17" customHeight="1" spans="1:3">
      <c r="A557" s="75">
        <v>2070804</v>
      </c>
      <c r="B557" s="54" t="s">
        <v>463</v>
      </c>
      <c r="C557" s="51">
        <v>0</v>
      </c>
    </row>
    <row r="558" s="44" customFormat="1" ht="17" customHeight="1" spans="1:3">
      <c r="A558" s="75">
        <v>2070805</v>
      </c>
      <c r="B558" s="54" t="s">
        <v>464</v>
      </c>
      <c r="C558" s="51">
        <v>1772</v>
      </c>
    </row>
    <row r="559" s="44" customFormat="1" ht="17" customHeight="1" spans="1:3">
      <c r="A559" s="75">
        <v>2070806</v>
      </c>
      <c r="B559" s="54" t="s">
        <v>465</v>
      </c>
      <c r="C559" s="51">
        <v>0</v>
      </c>
    </row>
    <row r="560" s="44" customFormat="1" ht="17" customHeight="1" spans="1:3">
      <c r="A560" s="75">
        <v>2070899</v>
      </c>
      <c r="B560" s="54" t="s">
        <v>466</v>
      </c>
      <c r="C560" s="51">
        <v>22</v>
      </c>
    </row>
    <row r="561" s="44" customFormat="1" ht="17" customHeight="1" spans="1:3">
      <c r="A561" s="75">
        <v>20799</v>
      </c>
      <c r="B561" s="50" t="s">
        <v>467</v>
      </c>
      <c r="C561" s="51">
        <f>SUM(C562:C564)</f>
        <v>196</v>
      </c>
    </row>
    <row r="562" s="44" customFormat="1" ht="17" customHeight="1" spans="1:3">
      <c r="A562" s="75">
        <v>2079902</v>
      </c>
      <c r="B562" s="52" t="s">
        <v>468</v>
      </c>
      <c r="C562" s="51">
        <v>111</v>
      </c>
    </row>
    <row r="563" s="44" customFormat="1" ht="17" customHeight="1" spans="1:3">
      <c r="A563" s="75">
        <v>2079903</v>
      </c>
      <c r="B563" s="52" t="s">
        <v>469</v>
      </c>
      <c r="C563" s="51">
        <v>0</v>
      </c>
    </row>
    <row r="564" s="44" customFormat="1" ht="17" customHeight="1" spans="1:3">
      <c r="A564" s="75">
        <v>2079999</v>
      </c>
      <c r="B564" s="52" t="s">
        <v>470</v>
      </c>
      <c r="C564" s="51">
        <v>85</v>
      </c>
    </row>
    <row r="565" s="44" customFormat="1" ht="17" customHeight="1" spans="1:3">
      <c r="A565" s="75">
        <v>208</v>
      </c>
      <c r="B565" s="50" t="s">
        <v>471</v>
      </c>
      <c r="C565" s="51">
        <f>SUM(C566,C580,C588,C590,C598,C602,C612,C620,C627,C635,C644,C649,C652,C655,C658,C661,C664,C668,C673,C681,C684)</f>
        <v>86267</v>
      </c>
    </row>
    <row r="566" s="44" customFormat="1" ht="17" customHeight="1" spans="1:3">
      <c r="A566" s="75">
        <v>20801</v>
      </c>
      <c r="B566" s="50" t="s">
        <v>472</v>
      </c>
      <c r="C566" s="51">
        <f>SUM(C567:C579)</f>
        <v>3908</v>
      </c>
    </row>
    <row r="567" s="44" customFormat="1" ht="17" customHeight="1" spans="1:3">
      <c r="A567" s="75">
        <v>2080101</v>
      </c>
      <c r="B567" s="52" t="s">
        <v>91</v>
      </c>
      <c r="C567" s="51">
        <v>1372</v>
      </c>
    </row>
    <row r="568" s="44" customFormat="1" ht="17" customHeight="1" spans="1:3">
      <c r="A568" s="75">
        <v>2080102</v>
      </c>
      <c r="B568" s="52" t="s">
        <v>92</v>
      </c>
      <c r="C568" s="51">
        <v>389</v>
      </c>
    </row>
    <row r="569" s="44" customFormat="1" ht="17" customHeight="1" spans="1:3">
      <c r="A569" s="75">
        <v>2080103</v>
      </c>
      <c r="B569" s="52" t="s">
        <v>93</v>
      </c>
      <c r="C569" s="51">
        <v>0</v>
      </c>
    </row>
    <row r="570" s="44" customFormat="1" ht="17" customHeight="1" spans="1:3">
      <c r="A570" s="75">
        <v>2080104</v>
      </c>
      <c r="B570" s="52" t="s">
        <v>473</v>
      </c>
      <c r="C570" s="51">
        <v>0</v>
      </c>
    </row>
    <row r="571" s="44" customFormat="1" ht="17" customHeight="1" spans="1:3">
      <c r="A571" s="75">
        <v>2080105</v>
      </c>
      <c r="B571" s="52" t="s">
        <v>474</v>
      </c>
      <c r="C571" s="51">
        <v>127</v>
      </c>
    </row>
    <row r="572" s="44" customFormat="1" ht="17" customHeight="1" spans="1:3">
      <c r="A572" s="75">
        <v>2080106</v>
      </c>
      <c r="B572" s="52" t="s">
        <v>475</v>
      </c>
      <c r="C572" s="51">
        <v>0</v>
      </c>
    </row>
    <row r="573" s="44" customFormat="1" ht="17" customHeight="1" spans="1:3">
      <c r="A573" s="75">
        <v>2080107</v>
      </c>
      <c r="B573" s="52" t="s">
        <v>476</v>
      </c>
      <c r="C573" s="51">
        <v>0</v>
      </c>
    </row>
    <row r="574" s="44" customFormat="1" ht="17" customHeight="1" spans="1:3">
      <c r="A574" s="75">
        <v>2080108</v>
      </c>
      <c r="B574" s="52" t="s">
        <v>132</v>
      </c>
      <c r="C574" s="51">
        <v>437</v>
      </c>
    </row>
    <row r="575" s="44" customFormat="1" ht="17" customHeight="1" spans="1:3">
      <c r="A575" s="75">
        <v>2080109</v>
      </c>
      <c r="B575" s="52" t="s">
        <v>477</v>
      </c>
      <c r="C575" s="51">
        <v>1149</v>
      </c>
    </row>
    <row r="576" s="44" customFormat="1" ht="17" customHeight="1" spans="1:3">
      <c r="A576" s="75">
        <v>2080110</v>
      </c>
      <c r="B576" s="52" t="s">
        <v>478</v>
      </c>
      <c r="C576" s="51">
        <v>0</v>
      </c>
    </row>
    <row r="577" s="44" customFormat="1" ht="17" customHeight="1" spans="1:3">
      <c r="A577" s="75">
        <v>2080111</v>
      </c>
      <c r="B577" s="52" t="s">
        <v>479</v>
      </c>
      <c r="C577" s="51">
        <v>134</v>
      </c>
    </row>
    <row r="578" s="44" customFormat="1" ht="17" customHeight="1" spans="1:3">
      <c r="A578" s="75">
        <v>2080112</v>
      </c>
      <c r="B578" s="52" t="s">
        <v>480</v>
      </c>
      <c r="C578" s="51">
        <v>0</v>
      </c>
    </row>
    <row r="579" s="44" customFormat="1" ht="17" customHeight="1" spans="1:3">
      <c r="A579" s="75">
        <v>2080199</v>
      </c>
      <c r="B579" s="52" t="s">
        <v>481</v>
      </c>
      <c r="C579" s="51">
        <v>300</v>
      </c>
    </row>
    <row r="580" s="44" customFormat="1" ht="17" customHeight="1" spans="1:3">
      <c r="A580" s="75">
        <v>20802</v>
      </c>
      <c r="B580" s="50" t="s">
        <v>482</v>
      </c>
      <c r="C580" s="51">
        <f>SUM(C581:C587)</f>
        <v>1885</v>
      </c>
    </row>
    <row r="581" s="44" customFormat="1" ht="17" customHeight="1" spans="1:3">
      <c r="A581" s="75">
        <v>2080201</v>
      </c>
      <c r="B581" s="52" t="s">
        <v>91</v>
      </c>
      <c r="C581" s="51">
        <v>817</v>
      </c>
    </row>
    <row r="582" s="44" customFormat="1" ht="17" customHeight="1" spans="1:3">
      <c r="A582" s="75">
        <v>2080202</v>
      </c>
      <c r="B582" s="52" t="s">
        <v>92</v>
      </c>
      <c r="C582" s="51">
        <v>33</v>
      </c>
    </row>
    <row r="583" s="44" customFormat="1" ht="17" customHeight="1" spans="1:3">
      <c r="A583" s="75">
        <v>2080203</v>
      </c>
      <c r="B583" s="52" t="s">
        <v>93</v>
      </c>
      <c r="C583" s="51">
        <v>0</v>
      </c>
    </row>
    <row r="584" s="44" customFormat="1" ht="17" customHeight="1" spans="1:3">
      <c r="A584" s="75">
        <v>2080206</v>
      </c>
      <c r="B584" s="52" t="s">
        <v>483</v>
      </c>
      <c r="C584" s="51">
        <v>0</v>
      </c>
    </row>
    <row r="585" s="44" customFormat="1" ht="17" customHeight="1" spans="1:3">
      <c r="A585" s="75">
        <v>2080207</v>
      </c>
      <c r="B585" s="52" t="s">
        <v>484</v>
      </c>
      <c r="C585" s="51">
        <v>0</v>
      </c>
    </row>
    <row r="586" s="44" customFormat="1" ht="17" customHeight="1" spans="1:3">
      <c r="A586" s="75">
        <v>2080208</v>
      </c>
      <c r="B586" s="52" t="s">
        <v>485</v>
      </c>
      <c r="C586" s="51">
        <v>0</v>
      </c>
    </row>
    <row r="587" s="44" customFormat="1" ht="17" customHeight="1" spans="1:3">
      <c r="A587" s="75">
        <v>2080299</v>
      </c>
      <c r="B587" s="52" t="s">
        <v>486</v>
      </c>
      <c r="C587" s="51">
        <v>1035</v>
      </c>
    </row>
    <row r="588" s="44" customFormat="1" ht="17" customHeight="1" spans="1:3">
      <c r="A588" s="75">
        <v>20804</v>
      </c>
      <c r="B588" s="50" t="s">
        <v>487</v>
      </c>
      <c r="C588" s="51">
        <f>C589</f>
        <v>0</v>
      </c>
    </row>
    <row r="589" s="44" customFormat="1" ht="17" customHeight="1" spans="1:3">
      <c r="A589" s="75">
        <v>2080402</v>
      </c>
      <c r="B589" s="52" t="s">
        <v>488</v>
      </c>
      <c r="C589" s="51">
        <v>0</v>
      </c>
    </row>
    <row r="590" s="44" customFormat="1" ht="17" customHeight="1" spans="1:3">
      <c r="A590" s="75">
        <v>20805</v>
      </c>
      <c r="B590" s="50" t="s">
        <v>489</v>
      </c>
      <c r="C590" s="51">
        <f>SUM(C591:C597)</f>
        <v>26645</v>
      </c>
    </row>
    <row r="591" s="44" customFormat="1" ht="17" customHeight="1" spans="1:3">
      <c r="A591" s="75">
        <v>2080501</v>
      </c>
      <c r="B591" s="52" t="s">
        <v>490</v>
      </c>
      <c r="C591" s="51">
        <v>547</v>
      </c>
    </row>
    <row r="592" s="44" customFormat="1" ht="17" customHeight="1" spans="1:3">
      <c r="A592" s="75">
        <v>2080502</v>
      </c>
      <c r="B592" s="52" t="s">
        <v>491</v>
      </c>
      <c r="C592" s="51">
        <v>159</v>
      </c>
    </row>
    <row r="593" s="44" customFormat="1" ht="17" customHeight="1" spans="1:3">
      <c r="A593" s="75">
        <v>2080503</v>
      </c>
      <c r="B593" s="52" t="s">
        <v>492</v>
      </c>
      <c r="C593" s="51">
        <v>0</v>
      </c>
    </row>
    <row r="594" s="44" customFormat="1" ht="17" customHeight="1" spans="1:3">
      <c r="A594" s="75">
        <v>2080505</v>
      </c>
      <c r="B594" s="52" t="s">
        <v>493</v>
      </c>
      <c r="C594" s="51">
        <v>6292</v>
      </c>
    </row>
    <row r="595" s="44" customFormat="1" ht="17" customHeight="1" spans="1:3">
      <c r="A595" s="75">
        <v>2080506</v>
      </c>
      <c r="B595" s="52" t="s">
        <v>494</v>
      </c>
      <c r="C595" s="51">
        <v>807</v>
      </c>
    </row>
    <row r="596" s="44" customFormat="1" ht="17" customHeight="1" spans="1:3">
      <c r="A596" s="75">
        <v>2080507</v>
      </c>
      <c r="B596" s="52" t="s">
        <v>495</v>
      </c>
      <c r="C596" s="51">
        <v>18816</v>
      </c>
    </row>
    <row r="597" s="44" customFormat="1" ht="17" customHeight="1" spans="1:3">
      <c r="A597" s="75">
        <v>2080599</v>
      </c>
      <c r="B597" s="52" t="s">
        <v>496</v>
      </c>
      <c r="C597" s="51">
        <v>24</v>
      </c>
    </row>
    <row r="598" s="44" customFormat="1" ht="17" customHeight="1" spans="1:3">
      <c r="A598" s="75">
        <v>20806</v>
      </c>
      <c r="B598" s="50" t="s">
        <v>497</v>
      </c>
      <c r="C598" s="51">
        <f>SUM(C599:C601)</f>
        <v>36</v>
      </c>
    </row>
    <row r="599" s="44" customFormat="1" ht="17" customHeight="1" spans="1:3">
      <c r="A599" s="75">
        <v>2080601</v>
      </c>
      <c r="B599" s="52" t="s">
        <v>498</v>
      </c>
      <c r="C599" s="51">
        <v>36</v>
      </c>
    </row>
    <row r="600" s="44" customFormat="1" ht="17" customHeight="1" spans="1:3">
      <c r="A600" s="75">
        <v>2080602</v>
      </c>
      <c r="B600" s="52" t="s">
        <v>499</v>
      </c>
      <c r="C600" s="51">
        <v>0</v>
      </c>
    </row>
    <row r="601" s="44" customFormat="1" ht="17" customHeight="1" spans="1:3">
      <c r="A601" s="75">
        <v>2080699</v>
      </c>
      <c r="B601" s="52" t="s">
        <v>500</v>
      </c>
      <c r="C601" s="51">
        <v>0</v>
      </c>
    </row>
    <row r="602" s="44" customFormat="1" ht="17" customHeight="1" spans="1:3">
      <c r="A602" s="75">
        <v>20807</v>
      </c>
      <c r="B602" s="50" t="s">
        <v>501</v>
      </c>
      <c r="C602" s="51">
        <f>SUM(C603:C611)</f>
        <v>1605</v>
      </c>
    </row>
    <row r="603" s="44" customFormat="1" ht="17" customHeight="1" spans="1:3">
      <c r="A603" s="75">
        <v>2080701</v>
      </c>
      <c r="B603" s="52" t="s">
        <v>502</v>
      </c>
      <c r="C603" s="51">
        <v>59</v>
      </c>
    </row>
    <row r="604" s="44" customFormat="1" ht="17" customHeight="1" spans="1:3">
      <c r="A604" s="75">
        <v>2080702</v>
      </c>
      <c r="B604" s="52" t="s">
        <v>503</v>
      </c>
      <c r="C604" s="51">
        <v>163</v>
      </c>
    </row>
    <row r="605" s="44" customFormat="1" ht="17" customHeight="1" spans="1:3">
      <c r="A605" s="75">
        <v>2080704</v>
      </c>
      <c r="B605" s="52" t="s">
        <v>504</v>
      </c>
      <c r="C605" s="51">
        <v>241</v>
      </c>
    </row>
    <row r="606" s="44" customFormat="1" ht="17" customHeight="1" spans="1:3">
      <c r="A606" s="75">
        <v>2080705</v>
      </c>
      <c r="B606" s="52" t="s">
        <v>505</v>
      </c>
      <c r="C606" s="51">
        <v>212</v>
      </c>
    </row>
    <row r="607" s="44" customFormat="1" ht="17" customHeight="1" spans="1:3">
      <c r="A607" s="75">
        <v>2080709</v>
      </c>
      <c r="B607" s="52" t="s">
        <v>506</v>
      </c>
      <c r="C607" s="51">
        <v>4</v>
      </c>
    </row>
    <row r="608" s="44" customFormat="1" ht="17" customHeight="1" spans="1:3">
      <c r="A608" s="75">
        <v>2080711</v>
      </c>
      <c r="B608" s="52" t="s">
        <v>507</v>
      </c>
      <c r="C608" s="51">
        <v>243</v>
      </c>
    </row>
    <row r="609" s="44" customFormat="1" ht="17" customHeight="1" spans="1:3">
      <c r="A609" s="75">
        <v>2080712</v>
      </c>
      <c r="B609" s="52" t="s">
        <v>508</v>
      </c>
      <c r="C609" s="51">
        <v>69</v>
      </c>
    </row>
    <row r="610" s="44" customFormat="1" ht="17" customHeight="1" spans="1:3">
      <c r="A610" s="75">
        <v>2080713</v>
      </c>
      <c r="B610" s="52" t="s">
        <v>509</v>
      </c>
      <c r="C610" s="51">
        <v>521</v>
      </c>
    </row>
    <row r="611" s="44" customFormat="1" ht="17" customHeight="1" spans="1:3">
      <c r="A611" s="75">
        <v>2080799</v>
      </c>
      <c r="B611" s="52" t="s">
        <v>510</v>
      </c>
      <c r="C611" s="51">
        <v>93</v>
      </c>
    </row>
    <row r="612" s="44" customFormat="1" ht="17" customHeight="1" spans="1:3">
      <c r="A612" s="75">
        <v>20808</v>
      </c>
      <c r="B612" s="50" t="s">
        <v>511</v>
      </c>
      <c r="C612" s="51">
        <f>SUM(C613:C619)</f>
        <v>2228</v>
      </c>
    </row>
    <row r="613" s="44" customFormat="1" ht="17" customHeight="1" spans="1:3">
      <c r="A613" s="75">
        <v>2080801</v>
      </c>
      <c r="B613" s="52" t="s">
        <v>512</v>
      </c>
      <c r="C613" s="51">
        <v>0</v>
      </c>
    </row>
    <row r="614" s="44" customFormat="1" ht="17" customHeight="1" spans="1:3">
      <c r="A614" s="75">
        <v>2080802</v>
      </c>
      <c r="B614" s="52" t="s">
        <v>513</v>
      </c>
      <c r="C614" s="51">
        <v>920</v>
      </c>
    </row>
    <row r="615" s="44" customFormat="1" ht="17" customHeight="1" spans="1:3">
      <c r="A615" s="75">
        <v>2080803</v>
      </c>
      <c r="B615" s="52" t="s">
        <v>514</v>
      </c>
      <c r="C615" s="51">
        <v>0</v>
      </c>
    </row>
    <row r="616" s="44" customFormat="1" ht="17" customHeight="1" spans="1:3">
      <c r="A616" s="75">
        <v>2080804</v>
      </c>
      <c r="B616" s="52" t="s">
        <v>515</v>
      </c>
      <c r="C616" s="51">
        <v>0</v>
      </c>
    </row>
    <row r="617" s="44" customFormat="1" ht="17" customHeight="1" spans="1:3">
      <c r="A617" s="75">
        <v>2080805</v>
      </c>
      <c r="B617" s="52" t="s">
        <v>516</v>
      </c>
      <c r="C617" s="51">
        <v>537</v>
      </c>
    </row>
    <row r="618" s="44" customFormat="1" ht="17" customHeight="1" spans="1:3">
      <c r="A618" s="75">
        <v>2080806</v>
      </c>
      <c r="B618" s="52" t="s">
        <v>517</v>
      </c>
      <c r="C618" s="51">
        <v>0</v>
      </c>
    </row>
    <row r="619" s="44" customFormat="1" ht="17" customHeight="1" spans="1:3">
      <c r="A619" s="75">
        <v>2080899</v>
      </c>
      <c r="B619" s="52" t="s">
        <v>518</v>
      </c>
      <c r="C619" s="51">
        <v>771</v>
      </c>
    </row>
    <row r="620" s="44" customFormat="1" ht="17" customHeight="1" spans="1:3">
      <c r="A620" s="75">
        <v>20809</v>
      </c>
      <c r="B620" s="50" t="s">
        <v>519</v>
      </c>
      <c r="C620" s="51">
        <f>SUM(C621:C626)</f>
        <v>1981</v>
      </c>
    </row>
    <row r="621" s="44" customFormat="1" ht="17" customHeight="1" spans="1:3">
      <c r="A621" s="75">
        <v>2080901</v>
      </c>
      <c r="B621" s="52" t="s">
        <v>520</v>
      </c>
      <c r="C621" s="51">
        <v>0</v>
      </c>
    </row>
    <row r="622" s="44" customFormat="1" ht="17" customHeight="1" spans="1:3">
      <c r="A622" s="75">
        <v>2080902</v>
      </c>
      <c r="B622" s="52" t="s">
        <v>521</v>
      </c>
      <c r="C622" s="51">
        <v>320</v>
      </c>
    </row>
    <row r="623" s="44" customFormat="1" ht="17" customHeight="1" spans="1:3">
      <c r="A623" s="75">
        <v>2080903</v>
      </c>
      <c r="B623" s="52" t="s">
        <v>522</v>
      </c>
      <c r="C623" s="51">
        <v>31</v>
      </c>
    </row>
    <row r="624" s="44" customFormat="1" ht="17" customHeight="1" spans="1:3">
      <c r="A624" s="75">
        <v>2080904</v>
      </c>
      <c r="B624" s="52" t="s">
        <v>523</v>
      </c>
      <c r="C624" s="51">
        <v>126</v>
      </c>
    </row>
    <row r="625" s="44" customFormat="1" ht="17" customHeight="1" spans="1:3">
      <c r="A625" s="75">
        <v>2080905</v>
      </c>
      <c r="B625" s="52" t="s">
        <v>524</v>
      </c>
      <c r="C625" s="51">
        <v>0</v>
      </c>
    </row>
    <row r="626" s="44" customFormat="1" ht="17" customHeight="1" spans="1:3">
      <c r="A626" s="75">
        <v>2080999</v>
      </c>
      <c r="B626" s="52" t="s">
        <v>525</v>
      </c>
      <c r="C626" s="51">
        <v>1504</v>
      </c>
    </row>
    <row r="627" s="44" customFormat="1" ht="17" customHeight="1" spans="1:3">
      <c r="A627" s="75">
        <v>20810</v>
      </c>
      <c r="B627" s="50" t="s">
        <v>526</v>
      </c>
      <c r="C627" s="51">
        <f>SUM(C628:C634)</f>
        <v>2571</v>
      </c>
    </row>
    <row r="628" s="44" customFormat="1" ht="17" customHeight="1" spans="1:3">
      <c r="A628" s="75">
        <v>2081001</v>
      </c>
      <c r="B628" s="52" t="s">
        <v>527</v>
      </c>
      <c r="C628" s="51">
        <v>0</v>
      </c>
    </row>
    <row r="629" s="44" customFormat="1" ht="17" customHeight="1" spans="1:3">
      <c r="A629" s="75">
        <v>2081002</v>
      </c>
      <c r="B629" s="52" t="s">
        <v>528</v>
      </c>
      <c r="C629" s="51">
        <v>0</v>
      </c>
    </row>
    <row r="630" s="44" customFormat="1" ht="17" customHeight="1" spans="1:3">
      <c r="A630" s="75">
        <v>2081003</v>
      </c>
      <c r="B630" s="52" t="s">
        <v>529</v>
      </c>
      <c r="C630" s="51">
        <v>0</v>
      </c>
    </row>
    <row r="631" s="44" customFormat="1" ht="17" customHeight="1" spans="1:3">
      <c r="A631" s="75">
        <v>2081004</v>
      </c>
      <c r="B631" s="52" t="s">
        <v>530</v>
      </c>
      <c r="C631" s="51">
        <v>939</v>
      </c>
    </row>
    <row r="632" s="44" customFormat="1" ht="17" customHeight="1" spans="1:3">
      <c r="A632" s="75">
        <v>2081005</v>
      </c>
      <c r="B632" s="52" t="s">
        <v>531</v>
      </c>
      <c r="C632" s="51">
        <v>579</v>
      </c>
    </row>
    <row r="633" s="44" customFormat="1" ht="17" customHeight="1" spans="1:3">
      <c r="A633" s="75">
        <v>2081006</v>
      </c>
      <c r="B633" s="52" t="s">
        <v>532</v>
      </c>
      <c r="C633" s="51">
        <v>1053</v>
      </c>
    </row>
    <row r="634" s="44" customFormat="1" ht="17" customHeight="1" spans="1:3">
      <c r="A634" s="75">
        <v>2081099</v>
      </c>
      <c r="B634" s="52" t="s">
        <v>533</v>
      </c>
      <c r="C634" s="51">
        <v>0</v>
      </c>
    </row>
    <row r="635" s="44" customFormat="1" ht="17" customHeight="1" spans="1:3">
      <c r="A635" s="75">
        <v>20811</v>
      </c>
      <c r="B635" s="50" t="s">
        <v>534</v>
      </c>
      <c r="C635" s="51">
        <f>SUM(C636:C643)</f>
        <v>1267</v>
      </c>
    </row>
    <row r="636" s="44" customFormat="1" ht="17" customHeight="1" spans="1:3">
      <c r="A636" s="75">
        <v>2081101</v>
      </c>
      <c r="B636" s="52" t="s">
        <v>91</v>
      </c>
      <c r="C636" s="51">
        <v>289</v>
      </c>
    </row>
    <row r="637" s="44" customFormat="1" ht="17" customHeight="1" spans="1:3">
      <c r="A637" s="75">
        <v>2081102</v>
      </c>
      <c r="B637" s="52" t="s">
        <v>92</v>
      </c>
      <c r="C637" s="51">
        <v>0</v>
      </c>
    </row>
    <row r="638" s="44" customFormat="1" ht="17" customHeight="1" spans="1:3">
      <c r="A638" s="75">
        <v>2081103</v>
      </c>
      <c r="B638" s="52" t="s">
        <v>93</v>
      </c>
      <c r="C638" s="51">
        <v>0</v>
      </c>
    </row>
    <row r="639" s="44" customFormat="1" ht="17" customHeight="1" spans="1:3">
      <c r="A639" s="75">
        <v>2081104</v>
      </c>
      <c r="B639" s="52" t="s">
        <v>535</v>
      </c>
      <c r="C639" s="51">
        <v>593</v>
      </c>
    </row>
    <row r="640" s="44" customFormat="1" ht="17" customHeight="1" spans="1:3">
      <c r="A640" s="75">
        <v>2081105</v>
      </c>
      <c r="B640" s="52" t="s">
        <v>536</v>
      </c>
      <c r="C640" s="51">
        <v>81</v>
      </c>
    </row>
    <row r="641" s="44" customFormat="1" ht="17" customHeight="1" spans="1:3">
      <c r="A641" s="75">
        <v>2081106</v>
      </c>
      <c r="B641" s="52" t="s">
        <v>537</v>
      </c>
      <c r="C641" s="51">
        <v>0</v>
      </c>
    </row>
    <row r="642" s="44" customFormat="1" ht="17" customHeight="1" spans="1:3">
      <c r="A642" s="75">
        <v>2081107</v>
      </c>
      <c r="B642" s="52" t="s">
        <v>538</v>
      </c>
      <c r="C642" s="51">
        <v>0</v>
      </c>
    </row>
    <row r="643" s="44" customFormat="1" ht="17" customHeight="1" spans="1:3">
      <c r="A643" s="75">
        <v>2081199</v>
      </c>
      <c r="B643" s="52" t="s">
        <v>539</v>
      </c>
      <c r="C643" s="51">
        <v>304</v>
      </c>
    </row>
    <row r="644" s="44" customFormat="1" ht="17" customHeight="1" spans="1:3">
      <c r="A644" s="75">
        <v>20816</v>
      </c>
      <c r="B644" s="50" t="s">
        <v>540</v>
      </c>
      <c r="C644" s="51">
        <f>SUM(C645:C648)</f>
        <v>64</v>
      </c>
    </row>
    <row r="645" s="44" customFormat="1" ht="17" customHeight="1" spans="1:3">
      <c r="A645" s="75">
        <v>2081601</v>
      </c>
      <c r="B645" s="52" t="s">
        <v>91</v>
      </c>
      <c r="C645" s="51">
        <v>45</v>
      </c>
    </row>
    <row r="646" s="44" customFormat="1" ht="17" customHeight="1" spans="1:3">
      <c r="A646" s="75">
        <v>2081602</v>
      </c>
      <c r="B646" s="52" t="s">
        <v>92</v>
      </c>
      <c r="C646" s="51">
        <v>4</v>
      </c>
    </row>
    <row r="647" s="44" customFormat="1" ht="17" customHeight="1" spans="1:3">
      <c r="A647" s="75">
        <v>2081603</v>
      </c>
      <c r="B647" s="52" t="s">
        <v>93</v>
      </c>
      <c r="C647" s="51">
        <v>0</v>
      </c>
    </row>
    <row r="648" s="44" customFormat="1" ht="17" customHeight="1" spans="1:3">
      <c r="A648" s="75">
        <v>2081699</v>
      </c>
      <c r="B648" s="52" t="s">
        <v>541</v>
      </c>
      <c r="C648" s="51">
        <v>15</v>
      </c>
    </row>
    <row r="649" s="44" customFormat="1" ht="17" customHeight="1" spans="1:3">
      <c r="A649" s="75">
        <v>20819</v>
      </c>
      <c r="B649" s="50" t="s">
        <v>542</v>
      </c>
      <c r="C649" s="51">
        <f>SUM(C650:C651)</f>
        <v>3220</v>
      </c>
    </row>
    <row r="650" s="44" customFormat="1" ht="17" customHeight="1" spans="1:3">
      <c r="A650" s="75">
        <v>2081901</v>
      </c>
      <c r="B650" s="52" t="s">
        <v>543</v>
      </c>
      <c r="C650" s="51">
        <v>3220</v>
      </c>
    </row>
    <row r="651" s="44" customFormat="1" ht="17" customHeight="1" spans="1:3">
      <c r="A651" s="75">
        <v>2081902</v>
      </c>
      <c r="B651" s="52" t="s">
        <v>544</v>
      </c>
      <c r="C651" s="51">
        <v>0</v>
      </c>
    </row>
    <row r="652" s="44" customFormat="1" ht="17" customHeight="1" spans="1:3">
      <c r="A652" s="75">
        <v>20820</v>
      </c>
      <c r="B652" s="50" t="s">
        <v>545</v>
      </c>
      <c r="C652" s="51">
        <f>SUM(C653:C654)</f>
        <v>362</v>
      </c>
    </row>
    <row r="653" s="44" customFormat="1" ht="17" customHeight="1" spans="1:3">
      <c r="A653" s="75">
        <v>2082001</v>
      </c>
      <c r="B653" s="52" t="s">
        <v>546</v>
      </c>
      <c r="C653" s="51">
        <v>100</v>
      </c>
    </row>
    <row r="654" s="44" customFormat="1" ht="17" customHeight="1" spans="1:3">
      <c r="A654" s="75">
        <v>2082002</v>
      </c>
      <c r="B654" s="52" t="s">
        <v>547</v>
      </c>
      <c r="C654" s="51">
        <v>262</v>
      </c>
    </row>
    <row r="655" s="44" customFormat="1" ht="17" customHeight="1" spans="1:3">
      <c r="A655" s="75">
        <v>20821</v>
      </c>
      <c r="B655" s="50" t="s">
        <v>548</v>
      </c>
      <c r="C655" s="51">
        <f>SUM(C656:C657)</f>
        <v>400</v>
      </c>
    </row>
    <row r="656" s="44" customFormat="1" ht="17" customHeight="1" spans="1:3">
      <c r="A656" s="75">
        <v>2082101</v>
      </c>
      <c r="B656" s="52" t="s">
        <v>549</v>
      </c>
      <c r="C656" s="51">
        <v>400</v>
      </c>
    </row>
    <row r="657" s="44" customFormat="1" ht="17" customHeight="1" spans="1:3">
      <c r="A657" s="75">
        <v>2082102</v>
      </c>
      <c r="B657" s="52" t="s">
        <v>550</v>
      </c>
      <c r="C657" s="51">
        <v>0</v>
      </c>
    </row>
    <row r="658" s="44" customFormat="1" ht="17" customHeight="1" spans="1:3">
      <c r="A658" s="75">
        <v>20824</v>
      </c>
      <c r="B658" s="50" t="s">
        <v>551</v>
      </c>
      <c r="C658" s="51">
        <f>SUM(C659:C660)</f>
        <v>0</v>
      </c>
    </row>
    <row r="659" s="44" customFormat="1" ht="17" customHeight="1" spans="1:3">
      <c r="A659" s="75">
        <v>2082401</v>
      </c>
      <c r="B659" s="52" t="s">
        <v>552</v>
      </c>
      <c r="C659" s="51">
        <v>0</v>
      </c>
    </row>
    <row r="660" s="44" customFormat="1" ht="17" customHeight="1" spans="1:3">
      <c r="A660" s="75">
        <v>2082402</v>
      </c>
      <c r="B660" s="52" t="s">
        <v>553</v>
      </c>
      <c r="C660" s="51">
        <v>0</v>
      </c>
    </row>
    <row r="661" s="44" customFormat="1" ht="17" customHeight="1" spans="1:3">
      <c r="A661" s="75">
        <v>20825</v>
      </c>
      <c r="B661" s="50" t="s">
        <v>554</v>
      </c>
      <c r="C661" s="51">
        <f>SUM(C662:C663)</f>
        <v>165</v>
      </c>
    </row>
    <row r="662" s="44" customFormat="1" ht="17" customHeight="1" spans="1:3">
      <c r="A662" s="75">
        <v>2082501</v>
      </c>
      <c r="B662" s="52" t="s">
        <v>555</v>
      </c>
      <c r="C662" s="51">
        <v>165</v>
      </c>
    </row>
    <row r="663" s="44" customFormat="1" ht="17" customHeight="1" spans="1:3">
      <c r="A663" s="75">
        <v>2082502</v>
      </c>
      <c r="B663" s="52" t="s">
        <v>556</v>
      </c>
      <c r="C663" s="51">
        <v>0</v>
      </c>
    </row>
    <row r="664" s="44" customFormat="1" ht="17" customHeight="1" spans="1:3">
      <c r="A664" s="75">
        <v>20826</v>
      </c>
      <c r="B664" s="50" t="s">
        <v>557</v>
      </c>
      <c r="C664" s="51">
        <f>SUM(C665:C667)</f>
        <v>38761</v>
      </c>
    </row>
    <row r="665" s="44" customFormat="1" ht="17" customHeight="1" spans="1:3">
      <c r="A665" s="75">
        <v>2082601</v>
      </c>
      <c r="B665" s="52" t="s">
        <v>558</v>
      </c>
      <c r="C665" s="51">
        <v>38692</v>
      </c>
    </row>
    <row r="666" s="44" customFormat="1" ht="17" customHeight="1" spans="1:3">
      <c r="A666" s="75">
        <v>2082602</v>
      </c>
      <c r="B666" s="52" t="s">
        <v>559</v>
      </c>
      <c r="C666" s="51">
        <v>69</v>
      </c>
    </row>
    <row r="667" s="44" customFormat="1" ht="17" customHeight="1" spans="1:3">
      <c r="A667" s="75">
        <v>2082699</v>
      </c>
      <c r="B667" s="52" t="s">
        <v>560</v>
      </c>
      <c r="C667" s="51">
        <v>0</v>
      </c>
    </row>
    <row r="668" s="44" customFormat="1" ht="17" customHeight="1" spans="1:3">
      <c r="A668" s="75">
        <v>20827</v>
      </c>
      <c r="B668" s="50" t="s">
        <v>561</v>
      </c>
      <c r="C668" s="51">
        <f>SUM(C669:C672)</f>
        <v>0</v>
      </c>
    </row>
    <row r="669" s="44" customFormat="1" ht="17" customHeight="1" spans="1:3">
      <c r="A669" s="75">
        <v>2082701</v>
      </c>
      <c r="B669" s="52" t="s">
        <v>562</v>
      </c>
      <c r="C669" s="51">
        <v>0</v>
      </c>
    </row>
    <row r="670" s="44" customFormat="1" ht="17" customHeight="1" spans="1:3">
      <c r="A670" s="75">
        <v>2082702</v>
      </c>
      <c r="B670" s="52" t="s">
        <v>563</v>
      </c>
      <c r="C670" s="51">
        <v>0</v>
      </c>
    </row>
    <row r="671" s="44" customFormat="1" ht="17" customHeight="1" spans="1:3">
      <c r="A671" s="75">
        <v>2082703</v>
      </c>
      <c r="B671" s="52" t="s">
        <v>564</v>
      </c>
      <c r="C671" s="51">
        <v>0</v>
      </c>
    </row>
    <row r="672" s="44" customFormat="1" ht="17" customHeight="1" spans="1:3">
      <c r="A672" s="75">
        <v>2082799</v>
      </c>
      <c r="B672" s="52" t="s">
        <v>565</v>
      </c>
      <c r="C672" s="51">
        <v>0</v>
      </c>
    </row>
    <row r="673" s="44" customFormat="1" ht="17" customHeight="1" spans="1:3">
      <c r="A673" s="75">
        <v>20828</v>
      </c>
      <c r="B673" s="50" t="s">
        <v>566</v>
      </c>
      <c r="C673" s="51">
        <f>SUM(C674:C680)</f>
        <v>478</v>
      </c>
    </row>
    <row r="674" s="44" customFormat="1" ht="17" customHeight="1" spans="1:3">
      <c r="A674" s="75">
        <v>2082801</v>
      </c>
      <c r="B674" s="52" t="s">
        <v>91</v>
      </c>
      <c r="C674" s="51">
        <v>285</v>
      </c>
    </row>
    <row r="675" s="44" customFormat="1" ht="17" customHeight="1" spans="1:3">
      <c r="A675" s="75">
        <v>2082802</v>
      </c>
      <c r="B675" s="52" t="s">
        <v>92</v>
      </c>
      <c r="C675" s="51">
        <v>0</v>
      </c>
    </row>
    <row r="676" s="44" customFormat="1" ht="17" customHeight="1" spans="1:3">
      <c r="A676" s="75">
        <v>2082803</v>
      </c>
      <c r="B676" s="52" t="s">
        <v>93</v>
      </c>
      <c r="C676" s="51">
        <v>0</v>
      </c>
    </row>
    <row r="677" s="44" customFormat="1" ht="17" customHeight="1" spans="1:3">
      <c r="A677" s="75">
        <v>2082804</v>
      </c>
      <c r="B677" s="52" t="s">
        <v>567</v>
      </c>
      <c r="C677" s="51">
        <v>0</v>
      </c>
    </row>
    <row r="678" s="44" customFormat="1" ht="17" customHeight="1" spans="1:3">
      <c r="A678" s="75">
        <v>2082805</v>
      </c>
      <c r="B678" s="52" t="s">
        <v>568</v>
      </c>
      <c r="C678" s="51">
        <v>0</v>
      </c>
    </row>
    <row r="679" s="44" customFormat="1" ht="17" customHeight="1" spans="1:3">
      <c r="A679" s="75">
        <v>2082850</v>
      </c>
      <c r="B679" s="52" t="s">
        <v>100</v>
      </c>
      <c r="C679" s="51">
        <v>144</v>
      </c>
    </row>
    <row r="680" s="44" customFormat="1" ht="17" customHeight="1" spans="1:3">
      <c r="A680" s="75">
        <v>2082899</v>
      </c>
      <c r="B680" s="52" t="s">
        <v>569</v>
      </c>
      <c r="C680" s="51">
        <v>49</v>
      </c>
    </row>
    <row r="681" s="44" customFormat="1" ht="17" customHeight="1" spans="1:3">
      <c r="A681" s="75">
        <v>20830</v>
      </c>
      <c r="B681" s="50" t="s">
        <v>570</v>
      </c>
      <c r="C681" s="51">
        <f>SUM(C682:C683)</f>
        <v>0</v>
      </c>
    </row>
    <row r="682" s="44" customFormat="1" ht="17" customHeight="1" spans="1:3">
      <c r="A682" s="75">
        <v>2083001</v>
      </c>
      <c r="B682" s="52" t="s">
        <v>571</v>
      </c>
      <c r="C682" s="51">
        <v>0</v>
      </c>
    </row>
    <row r="683" s="44" customFormat="1" ht="17" customHeight="1" spans="1:3">
      <c r="A683" s="75">
        <v>2083099</v>
      </c>
      <c r="B683" s="52" t="s">
        <v>572</v>
      </c>
      <c r="C683" s="51">
        <v>0</v>
      </c>
    </row>
    <row r="684" s="44" customFormat="1" ht="17" customHeight="1" spans="1:3">
      <c r="A684" s="75">
        <v>20899</v>
      </c>
      <c r="B684" s="50" t="s">
        <v>573</v>
      </c>
      <c r="C684" s="51">
        <f>C685</f>
        <v>691</v>
      </c>
    </row>
    <row r="685" s="44" customFormat="1" ht="17" customHeight="1" spans="1:3">
      <c r="A685" s="75">
        <v>2089901</v>
      </c>
      <c r="B685" s="52" t="s">
        <v>574</v>
      </c>
      <c r="C685" s="51">
        <v>691</v>
      </c>
    </row>
    <row r="686" s="44" customFormat="1" ht="17" customHeight="1" spans="1:3">
      <c r="A686" s="75">
        <v>210</v>
      </c>
      <c r="B686" s="50" t="s">
        <v>575</v>
      </c>
      <c r="C686" s="51">
        <f>SUM(C687,C692,C706,C710,C722,C725,C729,C734,C738,C742,C745,C754,C756)</f>
        <v>82503</v>
      </c>
    </row>
    <row r="687" s="44" customFormat="1" ht="17" customHeight="1" spans="1:3">
      <c r="A687" s="75">
        <v>21001</v>
      </c>
      <c r="B687" s="50" t="s">
        <v>576</v>
      </c>
      <c r="C687" s="51">
        <f>SUM(C688:C691)</f>
        <v>1418</v>
      </c>
    </row>
    <row r="688" s="44" customFormat="1" ht="17" customHeight="1" spans="1:3">
      <c r="A688" s="75">
        <v>2100101</v>
      </c>
      <c r="B688" s="52" t="s">
        <v>91</v>
      </c>
      <c r="C688" s="51">
        <v>1301</v>
      </c>
    </row>
    <row r="689" s="44" customFormat="1" ht="17" customHeight="1" spans="1:3">
      <c r="A689" s="75">
        <v>2100102</v>
      </c>
      <c r="B689" s="52" t="s">
        <v>92</v>
      </c>
      <c r="C689" s="51">
        <v>112</v>
      </c>
    </row>
    <row r="690" s="44" customFormat="1" ht="17" customHeight="1" spans="1:3">
      <c r="A690" s="75">
        <v>2100103</v>
      </c>
      <c r="B690" s="52" t="s">
        <v>93</v>
      </c>
      <c r="C690" s="51">
        <v>0</v>
      </c>
    </row>
    <row r="691" s="44" customFormat="1" ht="17" customHeight="1" spans="1:3">
      <c r="A691" s="75">
        <v>2100199</v>
      </c>
      <c r="B691" s="52" t="s">
        <v>577</v>
      </c>
      <c r="C691" s="51">
        <v>5</v>
      </c>
    </row>
    <row r="692" s="44" customFormat="1" ht="17" customHeight="1" spans="1:3">
      <c r="A692" s="75">
        <v>21002</v>
      </c>
      <c r="B692" s="50" t="s">
        <v>578</v>
      </c>
      <c r="C692" s="51">
        <f>SUM(C693:C705)</f>
        <v>11444</v>
      </c>
    </row>
    <row r="693" s="44" customFormat="1" ht="17" customHeight="1" spans="1:3">
      <c r="A693" s="75">
        <v>2100201</v>
      </c>
      <c r="B693" s="52" t="s">
        <v>579</v>
      </c>
      <c r="C693" s="51">
        <v>9773</v>
      </c>
    </row>
    <row r="694" s="44" customFormat="1" ht="17" customHeight="1" spans="1:3">
      <c r="A694" s="75">
        <v>2100202</v>
      </c>
      <c r="B694" s="52" t="s">
        <v>580</v>
      </c>
      <c r="C694" s="51">
        <v>1531</v>
      </c>
    </row>
    <row r="695" s="44" customFormat="1" ht="17" customHeight="1" spans="1:3">
      <c r="A695" s="75">
        <v>2100203</v>
      </c>
      <c r="B695" s="52" t="s">
        <v>581</v>
      </c>
      <c r="C695" s="51">
        <v>0</v>
      </c>
    </row>
    <row r="696" s="44" customFormat="1" ht="17" customHeight="1" spans="1:3">
      <c r="A696" s="75">
        <v>2100204</v>
      </c>
      <c r="B696" s="52" t="s">
        <v>582</v>
      </c>
      <c r="C696" s="51">
        <v>0</v>
      </c>
    </row>
    <row r="697" s="44" customFormat="1" ht="17" customHeight="1" spans="1:3">
      <c r="A697" s="75">
        <v>2100205</v>
      </c>
      <c r="B697" s="52" t="s">
        <v>583</v>
      </c>
      <c r="C697" s="51">
        <v>0</v>
      </c>
    </row>
    <row r="698" s="44" customFormat="1" ht="17" customHeight="1" spans="1:3">
      <c r="A698" s="75">
        <v>2100206</v>
      </c>
      <c r="B698" s="52" t="s">
        <v>584</v>
      </c>
      <c r="C698" s="51">
        <v>0</v>
      </c>
    </row>
    <row r="699" s="44" customFormat="1" ht="17" customHeight="1" spans="1:3">
      <c r="A699" s="75">
        <v>2100207</v>
      </c>
      <c r="B699" s="52" t="s">
        <v>585</v>
      </c>
      <c r="C699" s="51">
        <v>0</v>
      </c>
    </row>
    <row r="700" s="44" customFormat="1" ht="17" customHeight="1" spans="1:3">
      <c r="A700" s="75">
        <v>2100208</v>
      </c>
      <c r="B700" s="52" t="s">
        <v>586</v>
      </c>
      <c r="C700" s="51">
        <v>109</v>
      </c>
    </row>
    <row r="701" s="44" customFormat="1" ht="17" customHeight="1" spans="1:3">
      <c r="A701" s="75">
        <v>2100209</v>
      </c>
      <c r="B701" s="52" t="s">
        <v>587</v>
      </c>
      <c r="C701" s="51">
        <v>0</v>
      </c>
    </row>
    <row r="702" s="44" customFormat="1" ht="17" customHeight="1" spans="1:3">
      <c r="A702" s="75">
        <v>2100210</v>
      </c>
      <c r="B702" s="52" t="s">
        <v>588</v>
      </c>
      <c r="C702" s="51">
        <v>0</v>
      </c>
    </row>
    <row r="703" s="44" customFormat="1" ht="17" customHeight="1" spans="1:3">
      <c r="A703" s="75">
        <v>2100211</v>
      </c>
      <c r="B703" s="52" t="s">
        <v>589</v>
      </c>
      <c r="C703" s="51">
        <v>0</v>
      </c>
    </row>
    <row r="704" s="44" customFormat="1" ht="17" customHeight="1" spans="1:3">
      <c r="A704" s="75">
        <v>2100212</v>
      </c>
      <c r="B704" s="52" t="s">
        <v>590</v>
      </c>
      <c r="C704" s="51">
        <v>0</v>
      </c>
    </row>
    <row r="705" s="44" customFormat="1" ht="17" customHeight="1" spans="1:3">
      <c r="A705" s="75">
        <v>2100299</v>
      </c>
      <c r="B705" s="52" t="s">
        <v>591</v>
      </c>
      <c r="C705" s="51">
        <v>31</v>
      </c>
    </row>
    <row r="706" s="44" customFormat="1" ht="17" customHeight="1" spans="1:3">
      <c r="A706" s="75">
        <v>21003</v>
      </c>
      <c r="B706" s="50" t="s">
        <v>592</v>
      </c>
      <c r="C706" s="51">
        <f>SUM(C707:C709)</f>
        <v>1346</v>
      </c>
    </row>
    <row r="707" s="44" customFormat="1" ht="17" customHeight="1" spans="1:3">
      <c r="A707" s="75">
        <v>2100301</v>
      </c>
      <c r="B707" s="52" t="s">
        <v>593</v>
      </c>
      <c r="C707" s="51">
        <v>720</v>
      </c>
    </row>
    <row r="708" s="44" customFormat="1" ht="17" customHeight="1" spans="1:3">
      <c r="A708" s="75">
        <v>2100302</v>
      </c>
      <c r="B708" s="52" t="s">
        <v>594</v>
      </c>
      <c r="C708" s="51">
        <v>0</v>
      </c>
    </row>
    <row r="709" s="44" customFormat="1" ht="17" customHeight="1" spans="1:3">
      <c r="A709" s="75">
        <v>2100399</v>
      </c>
      <c r="B709" s="52" t="s">
        <v>595</v>
      </c>
      <c r="C709" s="51">
        <v>626</v>
      </c>
    </row>
    <row r="710" s="44" customFormat="1" ht="17" customHeight="1" spans="1:3">
      <c r="A710" s="75">
        <v>21004</v>
      </c>
      <c r="B710" s="50" t="s">
        <v>596</v>
      </c>
      <c r="C710" s="51">
        <f>SUM(C711:C721)</f>
        <v>53625</v>
      </c>
    </row>
    <row r="711" s="44" customFormat="1" ht="17" customHeight="1" spans="1:3">
      <c r="A711" s="75">
        <v>2100401</v>
      </c>
      <c r="B711" s="52" t="s">
        <v>597</v>
      </c>
      <c r="C711" s="51">
        <v>3944</v>
      </c>
    </row>
    <row r="712" s="44" customFormat="1" ht="17" customHeight="1" spans="1:3">
      <c r="A712" s="75">
        <v>2100402</v>
      </c>
      <c r="B712" s="52" t="s">
        <v>598</v>
      </c>
      <c r="C712" s="51">
        <v>269</v>
      </c>
    </row>
    <row r="713" s="44" customFormat="1" ht="17" customHeight="1" spans="1:3">
      <c r="A713" s="75">
        <v>2100403</v>
      </c>
      <c r="B713" s="52" t="s">
        <v>599</v>
      </c>
      <c r="C713" s="51">
        <v>0</v>
      </c>
    </row>
    <row r="714" s="44" customFormat="1" ht="17" customHeight="1" spans="1:3">
      <c r="A714" s="75">
        <v>2100404</v>
      </c>
      <c r="B714" s="52" t="s">
        <v>600</v>
      </c>
      <c r="C714" s="51">
        <v>1182</v>
      </c>
    </row>
    <row r="715" s="44" customFormat="1" ht="17" customHeight="1" spans="1:3">
      <c r="A715" s="75">
        <v>2100405</v>
      </c>
      <c r="B715" s="52" t="s">
        <v>601</v>
      </c>
      <c r="C715" s="51">
        <v>204</v>
      </c>
    </row>
    <row r="716" s="44" customFormat="1" ht="17" customHeight="1" spans="1:3">
      <c r="A716" s="75">
        <v>2100406</v>
      </c>
      <c r="B716" s="52" t="s">
        <v>602</v>
      </c>
      <c r="C716" s="51">
        <v>705</v>
      </c>
    </row>
    <row r="717" s="44" customFormat="1" ht="17" customHeight="1" spans="1:3">
      <c r="A717" s="75">
        <v>2100407</v>
      </c>
      <c r="B717" s="52" t="s">
        <v>603</v>
      </c>
      <c r="C717" s="51">
        <v>0</v>
      </c>
    </row>
    <row r="718" s="44" customFormat="1" ht="17" customHeight="1" spans="1:3">
      <c r="A718" s="75">
        <v>2100408</v>
      </c>
      <c r="B718" s="52" t="s">
        <v>604</v>
      </c>
      <c r="C718" s="51">
        <v>2294</v>
      </c>
    </row>
    <row r="719" s="44" customFormat="1" ht="17" customHeight="1" spans="1:3">
      <c r="A719" s="75">
        <v>2100409</v>
      </c>
      <c r="B719" s="52" t="s">
        <v>605</v>
      </c>
      <c r="C719" s="51">
        <v>678</v>
      </c>
    </row>
    <row r="720" s="44" customFormat="1" ht="17" customHeight="1" spans="1:3">
      <c r="A720" s="75">
        <v>2100410</v>
      </c>
      <c r="B720" s="52" t="s">
        <v>606</v>
      </c>
      <c r="C720" s="51">
        <v>44347</v>
      </c>
    </row>
    <row r="721" s="44" customFormat="1" ht="17" customHeight="1" spans="1:3">
      <c r="A721" s="75">
        <v>2100499</v>
      </c>
      <c r="B721" s="52" t="s">
        <v>607</v>
      </c>
      <c r="C721" s="51">
        <v>2</v>
      </c>
    </row>
    <row r="722" s="44" customFormat="1" ht="17" customHeight="1" spans="1:3">
      <c r="A722" s="75">
        <v>21006</v>
      </c>
      <c r="B722" s="50" t="s">
        <v>608</v>
      </c>
      <c r="C722" s="51">
        <f>SUM(C723:C724)</f>
        <v>103</v>
      </c>
    </row>
    <row r="723" s="44" customFormat="1" ht="17" customHeight="1" spans="1:3">
      <c r="A723" s="75">
        <v>2100601</v>
      </c>
      <c r="B723" s="52" t="s">
        <v>609</v>
      </c>
      <c r="C723" s="51">
        <v>103</v>
      </c>
    </row>
    <row r="724" s="44" customFormat="1" ht="17" customHeight="1" spans="1:3">
      <c r="A724" s="75">
        <v>2100699</v>
      </c>
      <c r="B724" s="52" t="s">
        <v>610</v>
      </c>
      <c r="C724" s="51">
        <v>0</v>
      </c>
    </row>
    <row r="725" s="44" customFormat="1" ht="17" customHeight="1" spans="1:3">
      <c r="A725" s="75">
        <v>21007</v>
      </c>
      <c r="B725" s="50" t="s">
        <v>611</v>
      </c>
      <c r="C725" s="51">
        <f>SUM(C726:C728)</f>
        <v>339</v>
      </c>
    </row>
    <row r="726" s="44" customFormat="1" ht="17" customHeight="1" spans="1:3">
      <c r="A726" s="75">
        <v>2100716</v>
      </c>
      <c r="B726" s="52" t="s">
        <v>612</v>
      </c>
      <c r="C726" s="51">
        <v>47</v>
      </c>
    </row>
    <row r="727" s="44" customFormat="1" ht="17" customHeight="1" spans="1:3">
      <c r="A727" s="75">
        <v>2100717</v>
      </c>
      <c r="B727" s="52" t="s">
        <v>613</v>
      </c>
      <c r="C727" s="51">
        <v>0</v>
      </c>
    </row>
    <row r="728" s="44" customFormat="1" ht="17" customHeight="1" spans="1:3">
      <c r="A728" s="75">
        <v>2100799</v>
      </c>
      <c r="B728" s="52" t="s">
        <v>614</v>
      </c>
      <c r="C728" s="51">
        <v>292</v>
      </c>
    </row>
    <row r="729" s="44" customFormat="1" ht="17" customHeight="1" spans="1:3">
      <c r="A729" s="75">
        <v>21011</v>
      </c>
      <c r="B729" s="50" t="s">
        <v>615</v>
      </c>
      <c r="C729" s="51">
        <f>SUM(C730:C733)</f>
        <v>4193</v>
      </c>
    </row>
    <row r="730" s="44" customFormat="1" ht="17" customHeight="1" spans="1:3">
      <c r="A730" s="75">
        <v>2101101</v>
      </c>
      <c r="B730" s="52" t="s">
        <v>616</v>
      </c>
      <c r="C730" s="51">
        <v>2949</v>
      </c>
    </row>
    <row r="731" s="44" customFormat="1" ht="17" customHeight="1" spans="1:3">
      <c r="A731" s="75">
        <v>2101102</v>
      </c>
      <c r="B731" s="52" t="s">
        <v>617</v>
      </c>
      <c r="C731" s="51">
        <v>1207</v>
      </c>
    </row>
    <row r="732" s="44" customFormat="1" ht="17" customHeight="1" spans="1:3">
      <c r="A732" s="75">
        <v>2101103</v>
      </c>
      <c r="B732" s="52" t="s">
        <v>618</v>
      </c>
      <c r="C732" s="51">
        <v>3</v>
      </c>
    </row>
    <row r="733" s="44" customFormat="1" ht="17" customHeight="1" spans="1:3">
      <c r="A733" s="75">
        <v>2101199</v>
      </c>
      <c r="B733" s="52" t="s">
        <v>619</v>
      </c>
      <c r="C733" s="51">
        <v>34</v>
      </c>
    </row>
    <row r="734" s="44" customFormat="1" ht="17" customHeight="1" spans="1:3">
      <c r="A734" s="75">
        <v>21012</v>
      </c>
      <c r="B734" s="50" t="s">
        <v>620</v>
      </c>
      <c r="C734" s="51">
        <f>SUM(C735:C737)</f>
        <v>6339</v>
      </c>
    </row>
    <row r="735" s="44" customFormat="1" ht="17" customHeight="1" spans="1:3">
      <c r="A735" s="75">
        <v>2101201</v>
      </c>
      <c r="B735" s="52" t="s">
        <v>621</v>
      </c>
      <c r="C735" s="51">
        <v>0</v>
      </c>
    </row>
    <row r="736" s="44" customFormat="1" ht="17" customHeight="1" spans="1:3">
      <c r="A736" s="75">
        <v>2101202</v>
      </c>
      <c r="B736" s="52" t="s">
        <v>622</v>
      </c>
      <c r="C736" s="51">
        <v>6339</v>
      </c>
    </row>
    <row r="737" s="44" customFormat="1" ht="17" customHeight="1" spans="1:3">
      <c r="A737" s="75">
        <v>2101299</v>
      </c>
      <c r="B737" s="52" t="s">
        <v>623</v>
      </c>
      <c r="C737" s="51">
        <v>0</v>
      </c>
    </row>
    <row r="738" s="44" customFormat="1" ht="17" customHeight="1" spans="1:3">
      <c r="A738" s="75">
        <v>21013</v>
      </c>
      <c r="B738" s="50" t="s">
        <v>624</v>
      </c>
      <c r="C738" s="51">
        <f>SUM(C739:C741)</f>
        <v>1649</v>
      </c>
    </row>
    <row r="739" s="44" customFormat="1" ht="17" customHeight="1" spans="1:3">
      <c r="A739" s="75">
        <v>2101301</v>
      </c>
      <c r="B739" s="52" t="s">
        <v>625</v>
      </c>
      <c r="C739" s="51">
        <v>1101</v>
      </c>
    </row>
    <row r="740" s="44" customFormat="1" ht="17" customHeight="1" spans="1:3">
      <c r="A740" s="75">
        <v>2101302</v>
      </c>
      <c r="B740" s="52" t="s">
        <v>626</v>
      </c>
      <c r="C740" s="51">
        <v>39</v>
      </c>
    </row>
    <row r="741" s="44" customFormat="1" ht="17" customHeight="1" spans="1:3">
      <c r="A741" s="75">
        <v>2101399</v>
      </c>
      <c r="B741" s="52" t="s">
        <v>627</v>
      </c>
      <c r="C741" s="51">
        <v>509</v>
      </c>
    </row>
    <row r="742" s="44" customFormat="1" ht="17" customHeight="1" spans="1:3">
      <c r="A742" s="75">
        <v>21014</v>
      </c>
      <c r="B742" s="50" t="s">
        <v>628</v>
      </c>
      <c r="C742" s="51">
        <f>SUM(C743:C744)</f>
        <v>287</v>
      </c>
    </row>
    <row r="743" s="44" customFormat="1" ht="17" customHeight="1" spans="1:3">
      <c r="A743" s="75">
        <v>2101401</v>
      </c>
      <c r="B743" s="52" t="s">
        <v>629</v>
      </c>
      <c r="C743" s="51">
        <v>287</v>
      </c>
    </row>
    <row r="744" s="44" customFormat="1" ht="17" customHeight="1" spans="1:3">
      <c r="A744" s="75">
        <v>2101499</v>
      </c>
      <c r="B744" s="52" t="s">
        <v>630</v>
      </c>
      <c r="C744" s="51">
        <v>0</v>
      </c>
    </row>
    <row r="745" s="44" customFormat="1" ht="17" customHeight="1" spans="1:3">
      <c r="A745" s="75">
        <v>21015</v>
      </c>
      <c r="B745" s="50" t="s">
        <v>631</v>
      </c>
      <c r="C745" s="51">
        <f>SUM(C746:C753)</f>
        <v>905</v>
      </c>
    </row>
    <row r="746" s="44" customFormat="1" ht="17" customHeight="1" spans="1:3">
      <c r="A746" s="75">
        <v>2101501</v>
      </c>
      <c r="B746" s="52" t="s">
        <v>91</v>
      </c>
      <c r="C746" s="51">
        <v>163</v>
      </c>
    </row>
    <row r="747" s="44" customFormat="1" ht="17" customHeight="1" spans="1:3">
      <c r="A747" s="75">
        <v>2101502</v>
      </c>
      <c r="B747" s="52" t="s">
        <v>92</v>
      </c>
      <c r="C747" s="51">
        <v>0</v>
      </c>
    </row>
    <row r="748" s="44" customFormat="1" ht="17" customHeight="1" spans="1:3">
      <c r="A748" s="75">
        <v>2101503</v>
      </c>
      <c r="B748" s="52" t="s">
        <v>93</v>
      </c>
      <c r="C748" s="51">
        <v>0</v>
      </c>
    </row>
    <row r="749" s="44" customFormat="1" ht="17" customHeight="1" spans="1:3">
      <c r="A749" s="75">
        <v>2101504</v>
      </c>
      <c r="B749" s="52" t="s">
        <v>132</v>
      </c>
      <c r="C749" s="51">
        <v>0</v>
      </c>
    </row>
    <row r="750" s="44" customFormat="1" ht="17" customHeight="1" spans="1:3">
      <c r="A750" s="75">
        <v>2101505</v>
      </c>
      <c r="B750" s="52" t="s">
        <v>632</v>
      </c>
      <c r="C750" s="51">
        <v>94</v>
      </c>
    </row>
    <row r="751" s="44" customFormat="1" ht="17" customHeight="1" spans="1:3">
      <c r="A751" s="75">
        <v>2101506</v>
      </c>
      <c r="B751" s="52" t="s">
        <v>633</v>
      </c>
      <c r="C751" s="51">
        <v>648</v>
      </c>
    </row>
    <row r="752" s="44" customFormat="1" ht="17" customHeight="1" spans="1:3">
      <c r="A752" s="75">
        <v>2101550</v>
      </c>
      <c r="B752" s="52" t="s">
        <v>100</v>
      </c>
      <c r="C752" s="51">
        <v>0</v>
      </c>
    </row>
    <row r="753" s="44" customFormat="1" ht="17" customHeight="1" spans="1:3">
      <c r="A753" s="75">
        <v>2101599</v>
      </c>
      <c r="B753" s="52" t="s">
        <v>634</v>
      </c>
      <c r="C753" s="51">
        <v>0</v>
      </c>
    </row>
    <row r="754" s="44" customFormat="1" ht="17" customHeight="1" spans="1:3">
      <c r="A754" s="75">
        <v>21016</v>
      </c>
      <c r="B754" s="50" t="s">
        <v>635</v>
      </c>
      <c r="C754" s="51">
        <f>C755</f>
        <v>0</v>
      </c>
    </row>
    <row r="755" s="44" customFormat="1" ht="17" customHeight="1" spans="1:3">
      <c r="A755" s="75">
        <v>2101601</v>
      </c>
      <c r="B755" s="52" t="s">
        <v>636</v>
      </c>
      <c r="C755" s="51">
        <v>0</v>
      </c>
    </row>
    <row r="756" s="44" customFormat="1" ht="17" customHeight="1" spans="1:3">
      <c r="A756" s="75">
        <v>21099</v>
      </c>
      <c r="B756" s="50" t="s">
        <v>637</v>
      </c>
      <c r="C756" s="51">
        <f>C757</f>
        <v>855</v>
      </c>
    </row>
    <row r="757" s="44" customFormat="1" ht="17" customHeight="1" spans="1:3">
      <c r="A757" s="75">
        <v>2109901</v>
      </c>
      <c r="B757" s="52" t="s">
        <v>638</v>
      </c>
      <c r="C757" s="51">
        <v>855</v>
      </c>
    </row>
    <row r="758" s="44" customFormat="1" ht="17" customHeight="1" spans="1:3">
      <c r="A758" s="75">
        <v>211</v>
      </c>
      <c r="B758" s="50" t="s">
        <v>639</v>
      </c>
      <c r="C758" s="51">
        <f>SUM(C759,C769,C773,C781,C786,C793,C799,C802,C805,C807,C809,C815,C817,C819,C834)</f>
        <v>6465</v>
      </c>
    </row>
    <row r="759" s="44" customFormat="1" ht="17" customHeight="1" spans="1:3">
      <c r="A759" s="75">
        <v>21101</v>
      </c>
      <c r="B759" s="50" t="s">
        <v>640</v>
      </c>
      <c r="C759" s="51">
        <f>SUM(C760:C768)</f>
        <v>1481</v>
      </c>
    </row>
    <row r="760" s="44" customFormat="1" ht="17" customHeight="1" spans="1:3">
      <c r="A760" s="75">
        <v>2110101</v>
      </c>
      <c r="B760" s="52" t="s">
        <v>91</v>
      </c>
      <c r="C760" s="51">
        <v>1342</v>
      </c>
    </row>
    <row r="761" s="44" customFormat="1" ht="17" customHeight="1" spans="1:3">
      <c r="A761" s="75">
        <v>2110102</v>
      </c>
      <c r="B761" s="52" t="s">
        <v>92</v>
      </c>
      <c r="C761" s="51">
        <v>2</v>
      </c>
    </row>
    <row r="762" s="44" customFormat="1" ht="17" customHeight="1" spans="1:3">
      <c r="A762" s="75">
        <v>2110103</v>
      </c>
      <c r="B762" s="52" t="s">
        <v>93</v>
      </c>
      <c r="C762" s="51">
        <v>0</v>
      </c>
    </row>
    <row r="763" s="44" customFormat="1" ht="17" customHeight="1" spans="1:3">
      <c r="A763" s="75">
        <v>2110104</v>
      </c>
      <c r="B763" s="52" t="s">
        <v>641</v>
      </c>
      <c r="C763" s="51">
        <v>0</v>
      </c>
    </row>
    <row r="764" s="44" customFormat="1" ht="17" customHeight="1" spans="1:3">
      <c r="A764" s="75">
        <v>2110105</v>
      </c>
      <c r="B764" s="52" t="s">
        <v>642</v>
      </c>
      <c r="C764" s="51">
        <v>0</v>
      </c>
    </row>
    <row r="765" s="44" customFormat="1" ht="17" customHeight="1" spans="1:3">
      <c r="A765" s="75">
        <v>2110106</v>
      </c>
      <c r="B765" s="52" t="s">
        <v>643</v>
      </c>
      <c r="C765" s="51">
        <v>0</v>
      </c>
    </row>
    <row r="766" s="44" customFormat="1" ht="17" customHeight="1" spans="1:3">
      <c r="A766" s="75">
        <v>2110107</v>
      </c>
      <c r="B766" s="52" t="s">
        <v>644</v>
      </c>
      <c r="C766" s="51">
        <v>0</v>
      </c>
    </row>
    <row r="767" s="44" customFormat="1" ht="17" customHeight="1" spans="1:3">
      <c r="A767" s="75">
        <v>2110108</v>
      </c>
      <c r="B767" s="52" t="s">
        <v>645</v>
      </c>
      <c r="C767" s="51">
        <v>0</v>
      </c>
    </row>
    <row r="768" s="44" customFormat="1" ht="17" customHeight="1" spans="1:3">
      <c r="A768" s="75">
        <v>2110199</v>
      </c>
      <c r="B768" s="52" t="s">
        <v>646</v>
      </c>
      <c r="C768" s="51">
        <v>137</v>
      </c>
    </row>
    <row r="769" s="44" customFormat="1" ht="17" customHeight="1" spans="1:3">
      <c r="A769" s="75">
        <v>21102</v>
      </c>
      <c r="B769" s="50" t="s">
        <v>647</v>
      </c>
      <c r="C769" s="51">
        <f>SUM(C770:C772)</f>
        <v>1776</v>
      </c>
    </row>
    <row r="770" s="44" customFormat="1" ht="17" customHeight="1" spans="1:3">
      <c r="A770" s="75">
        <v>2110203</v>
      </c>
      <c r="B770" s="52" t="s">
        <v>648</v>
      </c>
      <c r="C770" s="51">
        <v>0</v>
      </c>
    </row>
    <row r="771" s="44" customFormat="1" ht="17" customHeight="1" spans="1:3">
      <c r="A771" s="75">
        <v>2110204</v>
      </c>
      <c r="B771" s="52" t="s">
        <v>649</v>
      </c>
      <c r="C771" s="51">
        <v>0</v>
      </c>
    </row>
    <row r="772" s="44" customFormat="1" ht="17" customHeight="1" spans="1:3">
      <c r="A772" s="75">
        <v>2110299</v>
      </c>
      <c r="B772" s="52" t="s">
        <v>650</v>
      </c>
      <c r="C772" s="51">
        <v>1776</v>
      </c>
    </row>
    <row r="773" s="44" customFormat="1" ht="17" customHeight="1" spans="1:3">
      <c r="A773" s="75">
        <v>21103</v>
      </c>
      <c r="B773" s="50" t="s">
        <v>651</v>
      </c>
      <c r="C773" s="51">
        <f>SUM(C774:C780)</f>
        <v>1656</v>
      </c>
    </row>
    <row r="774" s="44" customFormat="1" ht="17" customHeight="1" spans="1:3">
      <c r="A774" s="75">
        <v>2110301</v>
      </c>
      <c r="B774" s="52" t="s">
        <v>652</v>
      </c>
      <c r="C774" s="51">
        <v>1069</v>
      </c>
    </row>
    <row r="775" s="44" customFormat="1" ht="17" customHeight="1" spans="1:3">
      <c r="A775" s="75">
        <v>2110302</v>
      </c>
      <c r="B775" s="52" t="s">
        <v>653</v>
      </c>
      <c r="C775" s="51">
        <v>87</v>
      </c>
    </row>
    <row r="776" s="44" customFormat="1" ht="17" customHeight="1" spans="1:3">
      <c r="A776" s="75">
        <v>2110303</v>
      </c>
      <c r="B776" s="52" t="s">
        <v>654</v>
      </c>
      <c r="C776" s="51">
        <v>0</v>
      </c>
    </row>
    <row r="777" s="44" customFormat="1" ht="17" customHeight="1" spans="1:3">
      <c r="A777" s="75">
        <v>2110304</v>
      </c>
      <c r="B777" s="52" t="s">
        <v>655</v>
      </c>
      <c r="C777" s="51">
        <v>41</v>
      </c>
    </row>
    <row r="778" s="44" customFormat="1" ht="17" customHeight="1" spans="1:3">
      <c r="A778" s="75">
        <v>2110305</v>
      </c>
      <c r="B778" s="52" t="s">
        <v>656</v>
      </c>
      <c r="C778" s="51">
        <v>0</v>
      </c>
    </row>
    <row r="779" s="44" customFormat="1" ht="17" customHeight="1" spans="1:3">
      <c r="A779" s="75">
        <v>2110306</v>
      </c>
      <c r="B779" s="52" t="s">
        <v>657</v>
      </c>
      <c r="C779" s="51">
        <v>0</v>
      </c>
    </row>
    <row r="780" s="44" customFormat="1" ht="17" customHeight="1" spans="1:3">
      <c r="A780" s="75">
        <v>2110399</v>
      </c>
      <c r="B780" s="52" t="s">
        <v>658</v>
      </c>
      <c r="C780" s="51">
        <v>459</v>
      </c>
    </row>
    <row r="781" s="44" customFormat="1" ht="17" customHeight="1" spans="1:3">
      <c r="A781" s="75">
        <v>21104</v>
      </c>
      <c r="B781" s="50" t="s">
        <v>659</v>
      </c>
      <c r="C781" s="51">
        <f>SUM(C782:C785)</f>
        <v>18</v>
      </c>
    </row>
    <row r="782" s="44" customFormat="1" ht="17" customHeight="1" spans="1:3">
      <c r="A782" s="75">
        <v>2110401</v>
      </c>
      <c r="B782" s="52" t="s">
        <v>660</v>
      </c>
      <c r="C782" s="51">
        <v>0</v>
      </c>
    </row>
    <row r="783" s="44" customFormat="1" ht="17" customHeight="1" spans="1:3">
      <c r="A783" s="75">
        <v>2110402</v>
      </c>
      <c r="B783" s="52" t="s">
        <v>661</v>
      </c>
      <c r="C783" s="51">
        <v>18</v>
      </c>
    </row>
    <row r="784" s="44" customFormat="1" ht="17" customHeight="1" spans="1:3">
      <c r="A784" s="75">
        <v>2110404</v>
      </c>
      <c r="B784" s="52" t="s">
        <v>662</v>
      </c>
      <c r="C784" s="51">
        <v>0</v>
      </c>
    </row>
    <row r="785" s="44" customFormat="1" ht="17" customHeight="1" spans="1:3">
      <c r="A785" s="75">
        <v>2110499</v>
      </c>
      <c r="B785" s="52" t="s">
        <v>663</v>
      </c>
      <c r="C785" s="51">
        <v>0</v>
      </c>
    </row>
    <row r="786" s="44" customFormat="1" ht="17" customHeight="1" spans="1:3">
      <c r="A786" s="75">
        <v>21105</v>
      </c>
      <c r="B786" s="50" t="s">
        <v>664</v>
      </c>
      <c r="C786" s="51">
        <f>SUM(C787:C792)</f>
        <v>0</v>
      </c>
    </row>
    <row r="787" s="44" customFormat="1" ht="17" customHeight="1" spans="1:3">
      <c r="A787" s="75">
        <v>2110501</v>
      </c>
      <c r="B787" s="52" t="s">
        <v>665</v>
      </c>
      <c r="C787" s="51">
        <v>0</v>
      </c>
    </row>
    <row r="788" s="44" customFormat="1" ht="17" customHeight="1" spans="1:3">
      <c r="A788" s="75">
        <v>2110502</v>
      </c>
      <c r="B788" s="52" t="s">
        <v>666</v>
      </c>
      <c r="C788" s="51">
        <v>0</v>
      </c>
    </row>
    <row r="789" s="44" customFormat="1" ht="17" customHeight="1" spans="1:3">
      <c r="A789" s="75">
        <v>2110503</v>
      </c>
      <c r="B789" s="52" t="s">
        <v>667</v>
      </c>
      <c r="C789" s="51">
        <v>0</v>
      </c>
    </row>
    <row r="790" s="44" customFormat="1" ht="17" customHeight="1" spans="1:3">
      <c r="A790" s="75">
        <v>2110506</v>
      </c>
      <c r="B790" s="52" t="s">
        <v>668</v>
      </c>
      <c r="C790" s="51">
        <v>0</v>
      </c>
    </row>
    <row r="791" s="44" customFormat="1" ht="17" customHeight="1" spans="1:3">
      <c r="A791" s="75">
        <v>2110507</v>
      </c>
      <c r="B791" s="52" t="s">
        <v>669</v>
      </c>
      <c r="C791" s="51">
        <v>0</v>
      </c>
    </row>
    <row r="792" s="44" customFormat="1" ht="17" customHeight="1" spans="1:3">
      <c r="A792" s="75">
        <v>2110599</v>
      </c>
      <c r="B792" s="52" t="s">
        <v>670</v>
      </c>
      <c r="C792" s="51">
        <v>0</v>
      </c>
    </row>
    <row r="793" s="44" customFormat="1" ht="17" customHeight="1" spans="1:3">
      <c r="A793" s="75">
        <v>21106</v>
      </c>
      <c r="B793" s="50" t="s">
        <v>671</v>
      </c>
      <c r="C793" s="51">
        <f>SUM(C794:C798)</f>
        <v>0</v>
      </c>
    </row>
    <row r="794" s="44" customFormat="1" ht="17" customHeight="1" spans="1:3">
      <c r="A794" s="75">
        <v>2110602</v>
      </c>
      <c r="B794" s="52" t="s">
        <v>672</v>
      </c>
      <c r="C794" s="51">
        <v>0</v>
      </c>
    </row>
    <row r="795" s="44" customFormat="1" ht="17" customHeight="1" spans="1:3">
      <c r="A795" s="75">
        <v>2110603</v>
      </c>
      <c r="B795" s="52" t="s">
        <v>673</v>
      </c>
      <c r="C795" s="51">
        <v>0</v>
      </c>
    </row>
    <row r="796" s="44" customFormat="1" ht="17" customHeight="1" spans="1:3">
      <c r="A796" s="75">
        <v>2110604</v>
      </c>
      <c r="B796" s="52" t="s">
        <v>674</v>
      </c>
      <c r="C796" s="51">
        <v>0</v>
      </c>
    </row>
    <row r="797" s="44" customFormat="1" ht="17" customHeight="1" spans="1:3">
      <c r="A797" s="75">
        <v>2110605</v>
      </c>
      <c r="B797" s="52" t="s">
        <v>675</v>
      </c>
      <c r="C797" s="51">
        <v>0</v>
      </c>
    </row>
    <row r="798" s="44" customFormat="1" ht="17" customHeight="1" spans="1:3">
      <c r="A798" s="75">
        <v>2110699</v>
      </c>
      <c r="B798" s="52" t="s">
        <v>676</v>
      </c>
      <c r="C798" s="51">
        <v>0</v>
      </c>
    </row>
    <row r="799" s="44" customFormat="1" ht="17" customHeight="1" spans="1:3">
      <c r="A799" s="75">
        <v>21107</v>
      </c>
      <c r="B799" s="50" t="s">
        <v>677</v>
      </c>
      <c r="C799" s="51">
        <f>SUM(C800:C801)</f>
        <v>0</v>
      </c>
    </row>
    <row r="800" s="44" customFormat="1" ht="17" customHeight="1" spans="1:3">
      <c r="A800" s="75">
        <v>2110704</v>
      </c>
      <c r="B800" s="52" t="s">
        <v>678</v>
      </c>
      <c r="C800" s="51">
        <v>0</v>
      </c>
    </row>
    <row r="801" s="44" customFormat="1" ht="17" customHeight="1" spans="1:3">
      <c r="A801" s="75">
        <v>2110799</v>
      </c>
      <c r="B801" s="52" t="s">
        <v>679</v>
      </c>
      <c r="C801" s="51">
        <v>0</v>
      </c>
    </row>
    <row r="802" s="44" customFormat="1" ht="17" customHeight="1" spans="1:3">
      <c r="A802" s="75">
        <v>21108</v>
      </c>
      <c r="B802" s="50" t="s">
        <v>680</v>
      </c>
      <c r="C802" s="51">
        <f>SUM(C803:C804)</f>
        <v>0</v>
      </c>
    </row>
    <row r="803" s="44" customFormat="1" ht="17" customHeight="1" spans="1:3">
      <c r="A803" s="75">
        <v>2110804</v>
      </c>
      <c r="B803" s="52" t="s">
        <v>681</v>
      </c>
      <c r="C803" s="51">
        <v>0</v>
      </c>
    </row>
    <row r="804" s="44" customFormat="1" ht="17" customHeight="1" spans="1:3">
      <c r="A804" s="75">
        <v>2110899</v>
      </c>
      <c r="B804" s="52" t="s">
        <v>682</v>
      </c>
      <c r="C804" s="51">
        <v>0</v>
      </c>
    </row>
    <row r="805" s="44" customFormat="1" ht="17" customHeight="1" spans="1:3">
      <c r="A805" s="75">
        <v>21109</v>
      </c>
      <c r="B805" s="50" t="s">
        <v>683</v>
      </c>
      <c r="C805" s="51">
        <f>C806</f>
        <v>0</v>
      </c>
    </row>
    <row r="806" s="44" customFormat="1" ht="17" customHeight="1" spans="1:3">
      <c r="A806" s="75">
        <v>2110901</v>
      </c>
      <c r="B806" s="52" t="s">
        <v>684</v>
      </c>
      <c r="C806" s="51">
        <v>0</v>
      </c>
    </row>
    <row r="807" s="44" customFormat="1" ht="17" customHeight="1" spans="1:3">
      <c r="A807" s="75">
        <v>21110</v>
      </c>
      <c r="B807" s="50" t="s">
        <v>685</v>
      </c>
      <c r="C807" s="51">
        <f>C808</f>
        <v>666</v>
      </c>
    </row>
    <row r="808" s="44" customFormat="1" ht="17" customHeight="1" spans="1:3">
      <c r="A808" s="75">
        <v>2111001</v>
      </c>
      <c r="B808" s="52" t="s">
        <v>686</v>
      </c>
      <c r="C808" s="51">
        <v>666</v>
      </c>
    </row>
    <row r="809" s="44" customFormat="1" ht="17" customHeight="1" spans="1:3">
      <c r="A809" s="75">
        <v>21111</v>
      </c>
      <c r="B809" s="50" t="s">
        <v>687</v>
      </c>
      <c r="C809" s="51">
        <f>SUM(C810:C814)</f>
        <v>194</v>
      </c>
    </row>
    <row r="810" s="44" customFormat="1" ht="17" customHeight="1" spans="1:3">
      <c r="A810" s="75">
        <v>2111101</v>
      </c>
      <c r="B810" s="52" t="s">
        <v>688</v>
      </c>
      <c r="C810" s="51">
        <v>0</v>
      </c>
    </row>
    <row r="811" s="44" customFormat="1" ht="17" customHeight="1" spans="1:3">
      <c r="A811" s="75">
        <v>2111102</v>
      </c>
      <c r="B811" s="52" t="s">
        <v>689</v>
      </c>
      <c r="C811" s="51">
        <v>0</v>
      </c>
    </row>
    <row r="812" s="44" customFormat="1" ht="17" customHeight="1" spans="1:3">
      <c r="A812" s="75">
        <v>2111103</v>
      </c>
      <c r="B812" s="52" t="s">
        <v>690</v>
      </c>
      <c r="C812" s="51">
        <v>194</v>
      </c>
    </row>
    <row r="813" s="44" customFormat="1" ht="17" customHeight="1" spans="1:3">
      <c r="A813" s="75">
        <v>2111104</v>
      </c>
      <c r="B813" s="52" t="s">
        <v>691</v>
      </c>
      <c r="C813" s="51">
        <v>0</v>
      </c>
    </row>
    <row r="814" s="44" customFormat="1" ht="17" customHeight="1" spans="1:3">
      <c r="A814" s="75">
        <v>2111199</v>
      </c>
      <c r="B814" s="52" t="s">
        <v>692</v>
      </c>
      <c r="C814" s="51">
        <v>0</v>
      </c>
    </row>
    <row r="815" s="44" customFormat="1" ht="17" customHeight="1" spans="1:3">
      <c r="A815" s="75">
        <v>21112</v>
      </c>
      <c r="B815" s="50" t="s">
        <v>693</v>
      </c>
      <c r="C815" s="51">
        <f>C816</f>
        <v>0</v>
      </c>
    </row>
    <row r="816" s="44" customFormat="1" ht="17" customHeight="1" spans="1:3">
      <c r="A816" s="75">
        <v>2111201</v>
      </c>
      <c r="B816" s="52" t="s">
        <v>694</v>
      </c>
      <c r="C816" s="51">
        <v>0</v>
      </c>
    </row>
    <row r="817" s="44" customFormat="1" ht="17" customHeight="1" spans="1:3">
      <c r="A817" s="75">
        <v>21113</v>
      </c>
      <c r="B817" s="50" t="s">
        <v>695</v>
      </c>
      <c r="C817" s="51">
        <f>C818</f>
        <v>0</v>
      </c>
    </row>
    <row r="818" s="44" customFormat="1" ht="17" customHeight="1" spans="1:3">
      <c r="A818" s="75">
        <v>2111301</v>
      </c>
      <c r="B818" s="52" t="s">
        <v>696</v>
      </c>
      <c r="C818" s="51">
        <v>0</v>
      </c>
    </row>
    <row r="819" s="44" customFormat="1" ht="17" customHeight="1" spans="1:3">
      <c r="A819" s="75">
        <v>21114</v>
      </c>
      <c r="B819" s="50" t="s">
        <v>697</v>
      </c>
      <c r="C819" s="51">
        <f>SUM(C820:C833)</f>
        <v>0</v>
      </c>
    </row>
    <row r="820" s="44" customFormat="1" ht="17" customHeight="1" spans="1:3">
      <c r="A820" s="75">
        <v>2111401</v>
      </c>
      <c r="B820" s="52" t="s">
        <v>91</v>
      </c>
      <c r="C820" s="51">
        <v>0</v>
      </c>
    </row>
    <row r="821" s="44" customFormat="1" ht="17" customHeight="1" spans="1:3">
      <c r="A821" s="75">
        <v>2111402</v>
      </c>
      <c r="B821" s="52" t="s">
        <v>92</v>
      </c>
      <c r="C821" s="51">
        <v>0</v>
      </c>
    </row>
    <row r="822" s="44" customFormat="1" ht="17" customHeight="1" spans="1:3">
      <c r="A822" s="75">
        <v>2111403</v>
      </c>
      <c r="B822" s="52" t="s">
        <v>93</v>
      </c>
      <c r="C822" s="51">
        <v>0</v>
      </c>
    </row>
    <row r="823" s="44" customFormat="1" ht="17" customHeight="1" spans="1:3">
      <c r="A823" s="75">
        <v>2111404</v>
      </c>
      <c r="B823" s="52" t="s">
        <v>698</v>
      </c>
      <c r="C823" s="51">
        <v>0</v>
      </c>
    </row>
    <row r="824" s="44" customFormat="1" ht="17" customHeight="1" spans="1:3">
      <c r="A824" s="75">
        <v>2111405</v>
      </c>
      <c r="B824" s="52" t="s">
        <v>699</v>
      </c>
      <c r="C824" s="51">
        <v>0</v>
      </c>
    </row>
    <row r="825" s="44" customFormat="1" ht="17" customHeight="1" spans="1:3">
      <c r="A825" s="75">
        <v>2111406</v>
      </c>
      <c r="B825" s="52" t="s">
        <v>700</v>
      </c>
      <c r="C825" s="51">
        <v>0</v>
      </c>
    </row>
    <row r="826" s="44" customFormat="1" ht="17" customHeight="1" spans="1:3">
      <c r="A826" s="75">
        <v>2111407</v>
      </c>
      <c r="B826" s="52" t="s">
        <v>701</v>
      </c>
      <c r="C826" s="51">
        <v>0</v>
      </c>
    </row>
    <row r="827" s="44" customFormat="1" ht="17" customHeight="1" spans="1:3">
      <c r="A827" s="75">
        <v>2111408</v>
      </c>
      <c r="B827" s="52" t="s">
        <v>702</v>
      </c>
      <c r="C827" s="51">
        <v>0</v>
      </c>
    </row>
    <row r="828" s="44" customFormat="1" ht="17" customHeight="1" spans="1:3">
      <c r="A828" s="75">
        <v>2111409</v>
      </c>
      <c r="B828" s="52" t="s">
        <v>703</v>
      </c>
      <c r="C828" s="51">
        <v>0</v>
      </c>
    </row>
    <row r="829" s="44" customFormat="1" ht="17" customHeight="1" spans="1:3">
      <c r="A829" s="75">
        <v>2111410</v>
      </c>
      <c r="B829" s="52" t="s">
        <v>704</v>
      </c>
      <c r="C829" s="51">
        <v>0</v>
      </c>
    </row>
    <row r="830" s="44" customFormat="1" ht="17" customHeight="1" spans="1:3">
      <c r="A830" s="75">
        <v>2111411</v>
      </c>
      <c r="B830" s="52" t="s">
        <v>132</v>
      </c>
      <c r="C830" s="51">
        <v>0</v>
      </c>
    </row>
    <row r="831" s="44" customFormat="1" ht="17" customHeight="1" spans="1:3">
      <c r="A831" s="75">
        <v>2111413</v>
      </c>
      <c r="B831" s="52" t="s">
        <v>705</v>
      </c>
      <c r="C831" s="51">
        <v>0</v>
      </c>
    </row>
    <row r="832" s="44" customFormat="1" ht="17" customHeight="1" spans="1:3">
      <c r="A832" s="75">
        <v>2111450</v>
      </c>
      <c r="B832" s="52" t="s">
        <v>100</v>
      </c>
      <c r="C832" s="51">
        <v>0</v>
      </c>
    </row>
    <row r="833" s="44" customFormat="1" ht="17" customHeight="1" spans="1:3">
      <c r="A833" s="75">
        <v>2111499</v>
      </c>
      <c r="B833" s="52" t="s">
        <v>706</v>
      </c>
      <c r="C833" s="51">
        <v>0</v>
      </c>
    </row>
    <row r="834" s="44" customFormat="1" ht="17" customHeight="1" spans="1:3">
      <c r="A834" s="75">
        <v>21199</v>
      </c>
      <c r="B834" s="50" t="s">
        <v>707</v>
      </c>
      <c r="C834" s="51">
        <f>C835</f>
        <v>674</v>
      </c>
    </row>
    <row r="835" s="44" customFormat="1" ht="17" customHeight="1" spans="1:3">
      <c r="A835" s="75">
        <v>2119901</v>
      </c>
      <c r="B835" s="52" t="s">
        <v>708</v>
      </c>
      <c r="C835" s="51">
        <v>674</v>
      </c>
    </row>
    <row r="836" s="44" customFormat="1" ht="17" customHeight="1" spans="1:3">
      <c r="A836" s="75">
        <v>212</v>
      </c>
      <c r="B836" s="50" t="s">
        <v>709</v>
      </c>
      <c r="C836" s="51">
        <f>SUM(C837,C848,C850,C853,C855,C857)</f>
        <v>26782</v>
      </c>
    </row>
    <row r="837" s="44" customFormat="1" ht="17" customHeight="1" spans="1:3">
      <c r="A837" s="75">
        <v>21201</v>
      </c>
      <c r="B837" s="50" t="s">
        <v>710</v>
      </c>
      <c r="C837" s="51">
        <f>SUM(C838:C847)</f>
        <v>10308</v>
      </c>
    </row>
    <row r="838" s="44" customFormat="1" ht="17" customHeight="1" spans="1:3">
      <c r="A838" s="75">
        <v>2120101</v>
      </c>
      <c r="B838" s="52" t="s">
        <v>91</v>
      </c>
      <c r="C838" s="51">
        <v>3749</v>
      </c>
    </row>
    <row r="839" s="44" customFormat="1" ht="17" customHeight="1" spans="1:3">
      <c r="A839" s="75">
        <v>2120102</v>
      </c>
      <c r="B839" s="52" t="s">
        <v>92</v>
      </c>
      <c r="C839" s="51">
        <v>226</v>
      </c>
    </row>
    <row r="840" s="44" customFormat="1" ht="17" customHeight="1" spans="1:3">
      <c r="A840" s="75">
        <v>2120103</v>
      </c>
      <c r="B840" s="52" t="s">
        <v>93</v>
      </c>
      <c r="C840" s="51">
        <v>0</v>
      </c>
    </row>
    <row r="841" s="44" customFormat="1" ht="17" customHeight="1" spans="1:3">
      <c r="A841" s="75">
        <v>2120104</v>
      </c>
      <c r="B841" s="52" t="s">
        <v>711</v>
      </c>
      <c r="C841" s="51">
        <v>293</v>
      </c>
    </row>
    <row r="842" s="44" customFormat="1" ht="17" customHeight="1" spans="1:3">
      <c r="A842" s="75">
        <v>2120105</v>
      </c>
      <c r="B842" s="52" t="s">
        <v>712</v>
      </c>
      <c r="C842" s="51">
        <v>0</v>
      </c>
    </row>
    <row r="843" s="44" customFormat="1" ht="17" customHeight="1" spans="1:3">
      <c r="A843" s="75">
        <v>2120106</v>
      </c>
      <c r="B843" s="52" t="s">
        <v>713</v>
      </c>
      <c r="C843" s="51">
        <v>0</v>
      </c>
    </row>
    <row r="844" s="44" customFormat="1" ht="17" customHeight="1" spans="1:3">
      <c r="A844" s="75">
        <v>2120107</v>
      </c>
      <c r="B844" s="52" t="s">
        <v>714</v>
      </c>
      <c r="C844" s="51">
        <v>3</v>
      </c>
    </row>
    <row r="845" s="44" customFormat="1" ht="17" customHeight="1" spans="1:3">
      <c r="A845" s="75">
        <v>2120109</v>
      </c>
      <c r="B845" s="52" t="s">
        <v>715</v>
      </c>
      <c r="C845" s="51">
        <v>0</v>
      </c>
    </row>
    <row r="846" s="44" customFormat="1" ht="17" customHeight="1" spans="1:3">
      <c r="A846" s="75">
        <v>2120110</v>
      </c>
      <c r="B846" s="52" t="s">
        <v>716</v>
      </c>
      <c r="C846" s="51">
        <v>0</v>
      </c>
    </row>
    <row r="847" s="44" customFormat="1" ht="17" customHeight="1" spans="1:3">
      <c r="A847" s="75">
        <v>2120199</v>
      </c>
      <c r="B847" s="52" t="s">
        <v>717</v>
      </c>
      <c r="C847" s="51">
        <v>6037</v>
      </c>
    </row>
    <row r="848" s="44" customFormat="1" ht="17" customHeight="1" spans="1:3">
      <c r="A848" s="75">
        <v>21202</v>
      </c>
      <c r="B848" s="50" t="s">
        <v>718</v>
      </c>
      <c r="C848" s="51">
        <f>C849</f>
        <v>0</v>
      </c>
    </row>
    <row r="849" s="44" customFormat="1" ht="17" customHeight="1" spans="1:3">
      <c r="A849" s="75">
        <v>2120201</v>
      </c>
      <c r="B849" s="52" t="s">
        <v>719</v>
      </c>
      <c r="C849" s="51">
        <v>0</v>
      </c>
    </row>
    <row r="850" s="44" customFormat="1" ht="17" customHeight="1" spans="1:3">
      <c r="A850" s="75">
        <v>21203</v>
      </c>
      <c r="B850" s="50" t="s">
        <v>720</v>
      </c>
      <c r="C850" s="51">
        <f>SUM(C851:C852)</f>
        <v>6614</v>
      </c>
    </row>
    <row r="851" s="44" customFormat="1" ht="17" customHeight="1" spans="1:3">
      <c r="A851" s="75">
        <v>2120303</v>
      </c>
      <c r="B851" s="52" t="s">
        <v>721</v>
      </c>
      <c r="C851" s="51">
        <v>0</v>
      </c>
    </row>
    <row r="852" s="44" customFormat="1" ht="17" customHeight="1" spans="1:3">
      <c r="A852" s="75">
        <v>2120399</v>
      </c>
      <c r="B852" s="52" t="s">
        <v>722</v>
      </c>
      <c r="C852" s="51">
        <v>6614</v>
      </c>
    </row>
    <row r="853" s="44" customFormat="1" ht="17" customHeight="1" spans="1:3">
      <c r="A853" s="75">
        <v>21205</v>
      </c>
      <c r="B853" s="50" t="s">
        <v>723</v>
      </c>
      <c r="C853" s="51">
        <f t="shared" ref="C853:C857" si="1">C854</f>
        <v>9663</v>
      </c>
    </row>
    <row r="854" s="44" customFormat="1" ht="17" customHeight="1" spans="1:3">
      <c r="A854" s="75">
        <v>2120501</v>
      </c>
      <c r="B854" s="52" t="s">
        <v>724</v>
      </c>
      <c r="C854" s="51">
        <v>9663</v>
      </c>
    </row>
    <row r="855" s="44" customFormat="1" ht="17" customHeight="1" spans="1:3">
      <c r="A855" s="75">
        <v>21206</v>
      </c>
      <c r="B855" s="50" t="s">
        <v>725</v>
      </c>
      <c r="C855" s="51">
        <f t="shared" si="1"/>
        <v>189</v>
      </c>
    </row>
    <row r="856" s="44" customFormat="1" ht="17" customHeight="1" spans="1:3">
      <c r="A856" s="75">
        <v>2120601</v>
      </c>
      <c r="B856" s="52" t="s">
        <v>726</v>
      </c>
      <c r="C856" s="51">
        <v>189</v>
      </c>
    </row>
    <row r="857" s="44" customFormat="1" ht="17" customHeight="1" spans="1:3">
      <c r="A857" s="75">
        <v>21299</v>
      </c>
      <c r="B857" s="50" t="s">
        <v>727</v>
      </c>
      <c r="C857" s="51">
        <f t="shared" si="1"/>
        <v>8</v>
      </c>
    </row>
    <row r="858" s="44" customFormat="1" ht="17" customHeight="1" spans="1:3">
      <c r="A858" s="75">
        <v>2129901</v>
      </c>
      <c r="B858" s="52" t="s">
        <v>728</v>
      </c>
      <c r="C858" s="51">
        <v>8</v>
      </c>
    </row>
    <row r="859" s="44" customFormat="1" ht="17" customHeight="1" spans="1:3">
      <c r="A859" s="75">
        <v>213</v>
      </c>
      <c r="B859" s="50" t="s">
        <v>729</v>
      </c>
      <c r="C859" s="51">
        <f>SUM(C860,C886,C911,C939,C950,C957,C964,C967)</f>
        <v>70426</v>
      </c>
    </row>
    <row r="860" s="44" customFormat="1" ht="17" customHeight="1" spans="1:3">
      <c r="A860" s="75">
        <v>21301</v>
      </c>
      <c r="B860" s="50" t="s">
        <v>730</v>
      </c>
      <c r="C860" s="51">
        <f>SUM(C861:C885)</f>
        <v>5644</v>
      </c>
    </row>
    <row r="861" s="44" customFormat="1" ht="17" customHeight="1" spans="1:3">
      <c r="A861" s="75">
        <v>2130101</v>
      </c>
      <c r="B861" s="52" t="s">
        <v>91</v>
      </c>
      <c r="C861" s="51">
        <v>1466</v>
      </c>
    </row>
    <row r="862" s="44" customFormat="1" ht="17" customHeight="1" spans="1:3">
      <c r="A862" s="75">
        <v>2130102</v>
      </c>
      <c r="B862" s="52" t="s">
        <v>92</v>
      </c>
      <c r="C862" s="51">
        <v>3</v>
      </c>
    </row>
    <row r="863" s="44" customFormat="1" ht="17" customHeight="1" spans="1:3">
      <c r="A863" s="75">
        <v>2130103</v>
      </c>
      <c r="B863" s="52" t="s">
        <v>93</v>
      </c>
      <c r="C863" s="51">
        <v>0</v>
      </c>
    </row>
    <row r="864" s="44" customFormat="1" ht="17" customHeight="1" spans="1:3">
      <c r="A864" s="75">
        <v>2130104</v>
      </c>
      <c r="B864" s="52" t="s">
        <v>100</v>
      </c>
      <c r="C864" s="51">
        <v>2084</v>
      </c>
    </row>
    <row r="865" s="44" customFormat="1" ht="17" customHeight="1" spans="1:3">
      <c r="A865" s="75">
        <v>2130105</v>
      </c>
      <c r="B865" s="52" t="s">
        <v>731</v>
      </c>
      <c r="C865" s="51">
        <v>0</v>
      </c>
    </row>
    <row r="866" s="44" customFormat="1" ht="17" customHeight="1" spans="1:3">
      <c r="A866" s="75">
        <v>2130106</v>
      </c>
      <c r="B866" s="52" t="s">
        <v>732</v>
      </c>
      <c r="C866" s="51">
        <v>640</v>
      </c>
    </row>
    <row r="867" s="44" customFormat="1" ht="17" customHeight="1" spans="1:3">
      <c r="A867" s="75">
        <v>2130108</v>
      </c>
      <c r="B867" s="52" t="s">
        <v>733</v>
      </c>
      <c r="C867" s="51">
        <v>521</v>
      </c>
    </row>
    <row r="868" s="44" customFormat="1" ht="17" customHeight="1" spans="1:3">
      <c r="A868" s="75">
        <v>2130109</v>
      </c>
      <c r="B868" s="52" t="s">
        <v>734</v>
      </c>
      <c r="C868" s="51">
        <v>52</v>
      </c>
    </row>
    <row r="869" s="44" customFormat="1" ht="17" customHeight="1" spans="1:3">
      <c r="A869" s="75">
        <v>2130110</v>
      </c>
      <c r="B869" s="52" t="s">
        <v>735</v>
      </c>
      <c r="C869" s="51">
        <v>252</v>
      </c>
    </row>
    <row r="870" s="44" customFormat="1" ht="17" customHeight="1" spans="1:3">
      <c r="A870" s="75">
        <v>2130111</v>
      </c>
      <c r="B870" s="52" t="s">
        <v>736</v>
      </c>
      <c r="C870" s="51">
        <v>0</v>
      </c>
    </row>
    <row r="871" s="44" customFormat="1" ht="17" customHeight="1" spans="1:3">
      <c r="A871" s="75">
        <v>2130112</v>
      </c>
      <c r="B871" s="52" t="s">
        <v>737</v>
      </c>
      <c r="C871" s="51">
        <v>0</v>
      </c>
    </row>
    <row r="872" s="44" customFormat="1" ht="17" customHeight="1" spans="1:3">
      <c r="A872" s="75">
        <v>2130114</v>
      </c>
      <c r="B872" s="52" t="s">
        <v>738</v>
      </c>
      <c r="C872" s="51">
        <v>0</v>
      </c>
    </row>
    <row r="873" s="44" customFormat="1" ht="17" customHeight="1" spans="1:3">
      <c r="A873" s="75">
        <v>2130119</v>
      </c>
      <c r="B873" s="52" t="s">
        <v>739</v>
      </c>
      <c r="C873" s="51">
        <v>123</v>
      </c>
    </row>
    <row r="874" s="44" customFormat="1" ht="17" customHeight="1" spans="1:3">
      <c r="A874" s="75">
        <v>2130120</v>
      </c>
      <c r="B874" s="52" t="s">
        <v>740</v>
      </c>
      <c r="C874" s="51">
        <v>0</v>
      </c>
    </row>
    <row r="875" s="44" customFormat="1" ht="17" customHeight="1" spans="1:3">
      <c r="A875" s="75">
        <v>2130121</v>
      </c>
      <c r="B875" s="52" t="s">
        <v>741</v>
      </c>
      <c r="C875" s="51">
        <v>0</v>
      </c>
    </row>
    <row r="876" s="44" customFormat="1" ht="17" customHeight="1" spans="1:3">
      <c r="A876" s="75">
        <v>2130122</v>
      </c>
      <c r="B876" s="52" t="s">
        <v>742</v>
      </c>
      <c r="C876" s="51">
        <v>5</v>
      </c>
    </row>
    <row r="877" s="44" customFormat="1" ht="17" customHeight="1" spans="1:3">
      <c r="A877" s="75">
        <v>2130124</v>
      </c>
      <c r="B877" s="52" t="s">
        <v>743</v>
      </c>
      <c r="C877" s="51">
        <v>30</v>
      </c>
    </row>
    <row r="878" s="44" customFormat="1" ht="17" customHeight="1" spans="1:3">
      <c r="A878" s="75">
        <v>2130125</v>
      </c>
      <c r="B878" s="52" t="s">
        <v>744</v>
      </c>
      <c r="C878" s="51">
        <v>0</v>
      </c>
    </row>
    <row r="879" s="44" customFormat="1" ht="17" customHeight="1" spans="1:3">
      <c r="A879" s="75">
        <v>2130126</v>
      </c>
      <c r="B879" s="52" t="s">
        <v>745</v>
      </c>
      <c r="C879" s="51">
        <v>70</v>
      </c>
    </row>
    <row r="880" s="44" customFormat="1" ht="17" customHeight="1" spans="1:3">
      <c r="A880" s="75">
        <v>2130135</v>
      </c>
      <c r="B880" s="52" t="s">
        <v>746</v>
      </c>
      <c r="C880" s="51">
        <v>57</v>
      </c>
    </row>
    <row r="881" s="44" customFormat="1" ht="17" customHeight="1" spans="1:3">
      <c r="A881" s="75">
        <v>2130142</v>
      </c>
      <c r="B881" s="52" t="s">
        <v>747</v>
      </c>
      <c r="C881" s="51">
        <v>0</v>
      </c>
    </row>
    <row r="882" s="44" customFormat="1" ht="17" customHeight="1" spans="1:3">
      <c r="A882" s="75">
        <v>2130148</v>
      </c>
      <c r="B882" s="52" t="s">
        <v>748</v>
      </c>
      <c r="C882" s="51">
        <v>0</v>
      </c>
    </row>
    <row r="883" s="44" customFormat="1" ht="17" customHeight="1" spans="1:3">
      <c r="A883" s="75">
        <v>2130152</v>
      </c>
      <c r="B883" s="52" t="s">
        <v>749</v>
      </c>
      <c r="C883" s="51">
        <v>0</v>
      </c>
    </row>
    <row r="884" s="44" customFormat="1" ht="17" customHeight="1" spans="1:3">
      <c r="A884" s="75">
        <v>2130153</v>
      </c>
      <c r="B884" s="52" t="s">
        <v>750</v>
      </c>
      <c r="C884" s="51">
        <v>3</v>
      </c>
    </row>
    <row r="885" s="44" customFormat="1" ht="17" customHeight="1" spans="1:3">
      <c r="A885" s="75">
        <v>2130199</v>
      </c>
      <c r="B885" s="52" t="s">
        <v>751</v>
      </c>
      <c r="C885" s="51">
        <v>338</v>
      </c>
    </row>
    <row r="886" s="44" customFormat="1" ht="17" customHeight="1" spans="1:3">
      <c r="A886" s="75">
        <v>21302</v>
      </c>
      <c r="B886" s="50" t="s">
        <v>752</v>
      </c>
      <c r="C886" s="51">
        <f>SUM(C887:C910)</f>
        <v>2347</v>
      </c>
    </row>
    <row r="887" s="44" customFormat="1" ht="17" customHeight="1" spans="1:3">
      <c r="A887" s="75">
        <v>2130201</v>
      </c>
      <c r="B887" s="52" t="s">
        <v>91</v>
      </c>
      <c r="C887" s="51">
        <v>10</v>
      </c>
    </row>
    <row r="888" s="44" customFormat="1" ht="17" customHeight="1" spans="1:3">
      <c r="A888" s="75">
        <v>2130202</v>
      </c>
      <c r="B888" s="52" t="s">
        <v>92</v>
      </c>
      <c r="C888" s="51">
        <v>0</v>
      </c>
    </row>
    <row r="889" s="44" customFormat="1" ht="17" customHeight="1" spans="1:3">
      <c r="A889" s="75">
        <v>2130203</v>
      </c>
      <c r="B889" s="52" t="s">
        <v>93</v>
      </c>
      <c r="C889" s="51">
        <v>0</v>
      </c>
    </row>
    <row r="890" s="44" customFormat="1" ht="17" customHeight="1" spans="1:3">
      <c r="A890" s="75">
        <v>2130204</v>
      </c>
      <c r="B890" s="52" t="s">
        <v>753</v>
      </c>
      <c r="C890" s="51">
        <v>586</v>
      </c>
    </row>
    <row r="891" s="44" customFormat="1" ht="17" customHeight="1" spans="1:3">
      <c r="A891" s="75">
        <v>2130205</v>
      </c>
      <c r="B891" s="52" t="s">
        <v>754</v>
      </c>
      <c r="C891" s="51">
        <v>971</v>
      </c>
    </row>
    <row r="892" s="44" customFormat="1" ht="17" customHeight="1" spans="1:3">
      <c r="A892" s="75">
        <v>2130206</v>
      </c>
      <c r="B892" s="52" t="s">
        <v>755</v>
      </c>
      <c r="C892" s="51">
        <v>5</v>
      </c>
    </row>
    <row r="893" s="44" customFormat="1" ht="17" customHeight="1" spans="1:3">
      <c r="A893" s="75">
        <v>2130207</v>
      </c>
      <c r="B893" s="52" t="s">
        <v>756</v>
      </c>
      <c r="C893" s="51">
        <v>0</v>
      </c>
    </row>
    <row r="894" s="44" customFormat="1" ht="17" customHeight="1" spans="1:3">
      <c r="A894" s="75">
        <v>2130209</v>
      </c>
      <c r="B894" s="52" t="s">
        <v>757</v>
      </c>
      <c r="C894" s="51">
        <v>47</v>
      </c>
    </row>
    <row r="895" s="44" customFormat="1" ht="17" customHeight="1" spans="1:3">
      <c r="A895" s="75">
        <v>2130210</v>
      </c>
      <c r="B895" s="52" t="s">
        <v>758</v>
      </c>
      <c r="C895" s="51">
        <v>0</v>
      </c>
    </row>
    <row r="896" s="44" customFormat="1" ht="17" customHeight="1" spans="1:3">
      <c r="A896" s="75">
        <v>2130211</v>
      </c>
      <c r="B896" s="52" t="s">
        <v>759</v>
      </c>
      <c r="C896" s="51">
        <v>10</v>
      </c>
    </row>
    <row r="897" s="44" customFormat="1" ht="17" customHeight="1" spans="1:3">
      <c r="A897" s="75">
        <v>2130212</v>
      </c>
      <c r="B897" s="52" t="s">
        <v>760</v>
      </c>
      <c r="C897" s="51">
        <v>50</v>
      </c>
    </row>
    <row r="898" s="44" customFormat="1" ht="17" customHeight="1" spans="1:3">
      <c r="A898" s="75">
        <v>2130213</v>
      </c>
      <c r="B898" s="52" t="s">
        <v>761</v>
      </c>
      <c r="C898" s="51">
        <v>394</v>
      </c>
    </row>
    <row r="899" s="44" customFormat="1" ht="17" customHeight="1" spans="1:3">
      <c r="A899" s="75">
        <v>2130217</v>
      </c>
      <c r="B899" s="52" t="s">
        <v>762</v>
      </c>
      <c r="C899" s="51">
        <v>0</v>
      </c>
    </row>
    <row r="900" s="44" customFormat="1" ht="17" customHeight="1" spans="1:3">
      <c r="A900" s="75">
        <v>2130220</v>
      </c>
      <c r="B900" s="52" t="s">
        <v>763</v>
      </c>
      <c r="C900" s="51">
        <v>0</v>
      </c>
    </row>
    <row r="901" s="44" customFormat="1" ht="17" customHeight="1" spans="1:3">
      <c r="A901" s="75">
        <v>2130221</v>
      </c>
      <c r="B901" s="52" t="s">
        <v>764</v>
      </c>
      <c r="C901" s="51">
        <v>0</v>
      </c>
    </row>
    <row r="902" s="44" customFormat="1" ht="17" customHeight="1" spans="1:3">
      <c r="A902" s="75">
        <v>2130223</v>
      </c>
      <c r="B902" s="52" t="s">
        <v>765</v>
      </c>
      <c r="C902" s="51">
        <v>0</v>
      </c>
    </row>
    <row r="903" s="44" customFormat="1" ht="17" customHeight="1" spans="1:3">
      <c r="A903" s="75">
        <v>2130226</v>
      </c>
      <c r="B903" s="52" t="s">
        <v>766</v>
      </c>
      <c r="C903" s="51">
        <v>0</v>
      </c>
    </row>
    <row r="904" s="44" customFormat="1" ht="17" customHeight="1" spans="1:3">
      <c r="A904" s="75">
        <v>2130227</v>
      </c>
      <c r="B904" s="52" t="s">
        <v>767</v>
      </c>
      <c r="C904" s="51">
        <v>0</v>
      </c>
    </row>
    <row r="905" s="44" customFormat="1" ht="17" customHeight="1" spans="1:3">
      <c r="A905" s="75">
        <v>2130232</v>
      </c>
      <c r="B905" s="52" t="s">
        <v>768</v>
      </c>
      <c r="C905" s="51">
        <v>0</v>
      </c>
    </row>
    <row r="906" s="44" customFormat="1" ht="17" customHeight="1" spans="1:3">
      <c r="A906" s="75">
        <v>2130234</v>
      </c>
      <c r="B906" s="52" t="s">
        <v>769</v>
      </c>
      <c r="C906" s="51">
        <v>35</v>
      </c>
    </row>
    <row r="907" s="44" customFormat="1" ht="17" customHeight="1" spans="1:3">
      <c r="A907" s="75">
        <v>2130235</v>
      </c>
      <c r="B907" s="52" t="s">
        <v>770</v>
      </c>
      <c r="C907" s="51">
        <v>0</v>
      </c>
    </row>
    <row r="908" s="44" customFormat="1" ht="17" customHeight="1" spans="1:3">
      <c r="A908" s="75">
        <v>2130236</v>
      </c>
      <c r="B908" s="52" t="s">
        <v>771</v>
      </c>
      <c r="C908" s="51">
        <v>0</v>
      </c>
    </row>
    <row r="909" s="44" customFormat="1" ht="17" customHeight="1" spans="1:3">
      <c r="A909" s="75">
        <v>2130237</v>
      </c>
      <c r="B909" s="52" t="s">
        <v>737</v>
      </c>
      <c r="C909" s="51">
        <v>0</v>
      </c>
    </row>
    <row r="910" s="44" customFormat="1" ht="17" customHeight="1" spans="1:3">
      <c r="A910" s="75">
        <v>2130299</v>
      </c>
      <c r="B910" s="52" t="s">
        <v>772</v>
      </c>
      <c r="C910" s="51">
        <v>239</v>
      </c>
    </row>
    <row r="911" s="44" customFormat="1" ht="17" customHeight="1" spans="1:3">
      <c r="A911" s="75">
        <v>21303</v>
      </c>
      <c r="B911" s="50" t="s">
        <v>773</v>
      </c>
      <c r="C911" s="51">
        <f>SUM(C912:C938)</f>
        <v>60657</v>
      </c>
    </row>
    <row r="912" s="44" customFormat="1" ht="17" customHeight="1" spans="1:3">
      <c r="A912" s="75">
        <v>2130301</v>
      </c>
      <c r="B912" s="52" t="s">
        <v>91</v>
      </c>
      <c r="C912" s="51">
        <v>686</v>
      </c>
    </row>
    <row r="913" s="44" customFormat="1" ht="17" customHeight="1" spans="1:3">
      <c r="A913" s="75">
        <v>2130302</v>
      </c>
      <c r="B913" s="52" t="s">
        <v>92</v>
      </c>
      <c r="C913" s="51">
        <v>0</v>
      </c>
    </row>
    <row r="914" s="44" customFormat="1" ht="17" customHeight="1" spans="1:3">
      <c r="A914" s="75">
        <v>2130303</v>
      </c>
      <c r="B914" s="52" t="s">
        <v>93</v>
      </c>
      <c r="C914" s="51">
        <v>0</v>
      </c>
    </row>
    <row r="915" s="44" customFormat="1" ht="17" customHeight="1" spans="1:3">
      <c r="A915" s="75">
        <v>2130304</v>
      </c>
      <c r="B915" s="52" t="s">
        <v>774</v>
      </c>
      <c r="C915" s="51">
        <v>2801</v>
      </c>
    </row>
    <row r="916" s="44" customFormat="1" ht="17" customHeight="1" spans="1:3">
      <c r="A916" s="75">
        <v>2130305</v>
      </c>
      <c r="B916" s="52" t="s">
        <v>775</v>
      </c>
      <c r="C916" s="51">
        <v>17317</v>
      </c>
    </row>
    <row r="917" s="44" customFormat="1" ht="17" customHeight="1" spans="1:3">
      <c r="A917" s="75">
        <v>2130306</v>
      </c>
      <c r="B917" s="52" t="s">
        <v>776</v>
      </c>
      <c r="C917" s="51">
        <v>309</v>
      </c>
    </row>
    <row r="918" s="44" customFormat="1" ht="17" customHeight="1" spans="1:3">
      <c r="A918" s="75">
        <v>2130307</v>
      </c>
      <c r="B918" s="52" t="s">
        <v>777</v>
      </c>
      <c r="C918" s="51">
        <v>0</v>
      </c>
    </row>
    <row r="919" s="44" customFormat="1" ht="17" customHeight="1" spans="1:3">
      <c r="A919" s="75">
        <v>2130308</v>
      </c>
      <c r="B919" s="52" t="s">
        <v>778</v>
      </c>
      <c r="C919" s="51">
        <v>0</v>
      </c>
    </row>
    <row r="920" s="44" customFormat="1" ht="17" customHeight="1" spans="1:3">
      <c r="A920" s="75">
        <v>2130309</v>
      </c>
      <c r="B920" s="52" t="s">
        <v>779</v>
      </c>
      <c r="C920" s="51">
        <v>163</v>
      </c>
    </row>
    <row r="921" s="44" customFormat="1" ht="17" customHeight="1" spans="1:3">
      <c r="A921" s="75">
        <v>2130310</v>
      </c>
      <c r="B921" s="52" t="s">
        <v>780</v>
      </c>
      <c r="C921" s="51">
        <v>0</v>
      </c>
    </row>
    <row r="922" s="44" customFormat="1" ht="17" customHeight="1" spans="1:3">
      <c r="A922" s="75">
        <v>2130311</v>
      </c>
      <c r="B922" s="52" t="s">
        <v>781</v>
      </c>
      <c r="C922" s="51">
        <v>2116</v>
      </c>
    </row>
    <row r="923" s="44" customFormat="1" ht="17" customHeight="1" spans="1:3">
      <c r="A923" s="75">
        <v>2130312</v>
      </c>
      <c r="B923" s="52" t="s">
        <v>782</v>
      </c>
      <c r="C923" s="51">
        <v>40</v>
      </c>
    </row>
    <row r="924" s="44" customFormat="1" ht="17" customHeight="1" spans="1:3">
      <c r="A924" s="75">
        <v>2130313</v>
      </c>
      <c r="B924" s="52" t="s">
        <v>783</v>
      </c>
      <c r="C924" s="51">
        <v>115</v>
      </c>
    </row>
    <row r="925" s="44" customFormat="1" ht="17" customHeight="1" spans="1:3">
      <c r="A925" s="75">
        <v>2130314</v>
      </c>
      <c r="B925" s="52" t="s">
        <v>784</v>
      </c>
      <c r="C925" s="51">
        <v>305</v>
      </c>
    </row>
    <row r="926" s="44" customFormat="1" ht="17" customHeight="1" spans="1:3">
      <c r="A926" s="75">
        <v>2130315</v>
      </c>
      <c r="B926" s="52" t="s">
        <v>785</v>
      </c>
      <c r="C926" s="51">
        <v>0</v>
      </c>
    </row>
    <row r="927" s="44" customFormat="1" ht="17" customHeight="1" spans="1:3">
      <c r="A927" s="75">
        <v>2130316</v>
      </c>
      <c r="B927" s="52" t="s">
        <v>786</v>
      </c>
      <c r="C927" s="51">
        <v>0</v>
      </c>
    </row>
    <row r="928" s="44" customFormat="1" ht="17" customHeight="1" spans="1:3">
      <c r="A928" s="75">
        <v>2130317</v>
      </c>
      <c r="B928" s="52" t="s">
        <v>787</v>
      </c>
      <c r="C928" s="51">
        <v>0</v>
      </c>
    </row>
    <row r="929" s="44" customFormat="1" ht="17" customHeight="1" spans="1:3">
      <c r="A929" s="75">
        <v>2130318</v>
      </c>
      <c r="B929" s="52" t="s">
        <v>788</v>
      </c>
      <c r="C929" s="51">
        <v>0</v>
      </c>
    </row>
    <row r="930" s="44" customFormat="1" ht="17" customHeight="1" spans="1:3">
      <c r="A930" s="75">
        <v>2130319</v>
      </c>
      <c r="B930" s="52" t="s">
        <v>789</v>
      </c>
      <c r="C930" s="51">
        <v>1527</v>
      </c>
    </row>
    <row r="931" s="44" customFormat="1" ht="17" customHeight="1" spans="1:3">
      <c r="A931" s="75">
        <v>2130321</v>
      </c>
      <c r="B931" s="52" t="s">
        <v>790</v>
      </c>
      <c r="C931" s="51">
        <v>0</v>
      </c>
    </row>
    <row r="932" s="44" customFormat="1" ht="17" customHeight="1" spans="1:3">
      <c r="A932" s="75">
        <v>2130322</v>
      </c>
      <c r="B932" s="52" t="s">
        <v>791</v>
      </c>
      <c r="C932" s="51">
        <v>0</v>
      </c>
    </row>
    <row r="933" s="44" customFormat="1" ht="17" customHeight="1" spans="1:3">
      <c r="A933" s="75">
        <v>2130333</v>
      </c>
      <c r="B933" s="52" t="s">
        <v>765</v>
      </c>
      <c r="C933" s="51">
        <v>0</v>
      </c>
    </row>
    <row r="934" s="44" customFormat="1" ht="17" customHeight="1" spans="1:3">
      <c r="A934" s="75">
        <v>2130334</v>
      </c>
      <c r="B934" s="52" t="s">
        <v>792</v>
      </c>
      <c r="C934" s="51">
        <v>0</v>
      </c>
    </row>
    <row r="935" s="44" customFormat="1" ht="17" customHeight="1" spans="1:3">
      <c r="A935" s="75">
        <v>2130335</v>
      </c>
      <c r="B935" s="52" t="s">
        <v>793</v>
      </c>
      <c r="C935" s="51">
        <v>0</v>
      </c>
    </row>
    <row r="936" s="44" customFormat="1" ht="17" customHeight="1" spans="1:3">
      <c r="A936" s="75">
        <v>2130336</v>
      </c>
      <c r="B936" s="52" t="s">
        <v>794</v>
      </c>
      <c r="C936" s="51">
        <v>0</v>
      </c>
    </row>
    <row r="937" s="44" customFormat="1" ht="17" customHeight="1" spans="1:3">
      <c r="A937" s="75">
        <v>2130337</v>
      </c>
      <c r="B937" s="52" t="s">
        <v>795</v>
      </c>
      <c r="C937" s="51">
        <v>0</v>
      </c>
    </row>
    <row r="938" s="44" customFormat="1" ht="17" customHeight="1" spans="1:3">
      <c r="A938" s="75">
        <v>2130399</v>
      </c>
      <c r="B938" s="52" t="s">
        <v>796</v>
      </c>
      <c r="C938" s="51">
        <v>35278</v>
      </c>
    </row>
    <row r="939" s="44" customFormat="1" ht="17" customHeight="1" spans="1:3">
      <c r="A939" s="75">
        <v>21305</v>
      </c>
      <c r="B939" s="50" t="s">
        <v>797</v>
      </c>
      <c r="C939" s="51">
        <f>SUM(C940:C949)</f>
        <v>594</v>
      </c>
    </row>
    <row r="940" s="44" customFormat="1" ht="17" customHeight="1" spans="1:3">
      <c r="A940" s="75">
        <v>2130501</v>
      </c>
      <c r="B940" s="52" t="s">
        <v>91</v>
      </c>
      <c r="C940" s="51">
        <v>412</v>
      </c>
    </row>
    <row r="941" s="44" customFormat="1" ht="17" customHeight="1" spans="1:3">
      <c r="A941" s="75">
        <v>2130502</v>
      </c>
      <c r="B941" s="52" t="s">
        <v>92</v>
      </c>
      <c r="C941" s="51">
        <v>25</v>
      </c>
    </row>
    <row r="942" s="44" customFormat="1" ht="17" customHeight="1" spans="1:3">
      <c r="A942" s="75">
        <v>2130503</v>
      </c>
      <c r="B942" s="52" t="s">
        <v>93</v>
      </c>
      <c r="C942" s="51">
        <v>0</v>
      </c>
    </row>
    <row r="943" s="44" customFormat="1" ht="17" customHeight="1" spans="1:3">
      <c r="A943" s="75">
        <v>2130504</v>
      </c>
      <c r="B943" s="52" t="s">
        <v>798</v>
      </c>
      <c r="C943" s="51">
        <v>1</v>
      </c>
    </row>
    <row r="944" s="44" customFormat="1" ht="17" customHeight="1" spans="1:3">
      <c r="A944" s="75">
        <v>2130505</v>
      </c>
      <c r="B944" s="52" t="s">
        <v>799</v>
      </c>
      <c r="C944" s="51">
        <v>0</v>
      </c>
    </row>
    <row r="945" s="44" customFormat="1" ht="17" customHeight="1" spans="1:3">
      <c r="A945" s="75">
        <v>2130506</v>
      </c>
      <c r="B945" s="52" t="s">
        <v>800</v>
      </c>
      <c r="C945" s="51">
        <v>0</v>
      </c>
    </row>
    <row r="946" s="44" customFormat="1" ht="17" customHeight="1" spans="1:3">
      <c r="A946" s="75">
        <v>2130507</v>
      </c>
      <c r="B946" s="52" t="s">
        <v>801</v>
      </c>
      <c r="C946" s="51">
        <v>0</v>
      </c>
    </row>
    <row r="947" s="44" customFormat="1" ht="17" customHeight="1" spans="1:3">
      <c r="A947" s="75">
        <v>2130508</v>
      </c>
      <c r="B947" s="52" t="s">
        <v>802</v>
      </c>
      <c r="C947" s="51">
        <v>0</v>
      </c>
    </row>
    <row r="948" s="44" customFormat="1" ht="17" customHeight="1" spans="1:3">
      <c r="A948" s="75">
        <v>2130550</v>
      </c>
      <c r="B948" s="52" t="s">
        <v>803</v>
      </c>
      <c r="C948" s="51">
        <v>0</v>
      </c>
    </row>
    <row r="949" s="44" customFormat="1" ht="17" customHeight="1" spans="1:3">
      <c r="A949" s="75">
        <v>2130599</v>
      </c>
      <c r="B949" s="52" t="s">
        <v>804</v>
      </c>
      <c r="C949" s="51">
        <v>156</v>
      </c>
    </row>
    <row r="950" s="44" customFormat="1" ht="17" customHeight="1" spans="1:3">
      <c r="A950" s="75">
        <v>21307</v>
      </c>
      <c r="B950" s="50" t="s">
        <v>805</v>
      </c>
      <c r="C950" s="51">
        <f>SUM(C951:C956)</f>
        <v>0</v>
      </c>
    </row>
    <row r="951" s="44" customFormat="1" ht="17" customHeight="1" spans="1:3">
      <c r="A951" s="75">
        <v>2130701</v>
      </c>
      <c r="B951" s="52" t="s">
        <v>806</v>
      </c>
      <c r="C951" s="51">
        <v>0</v>
      </c>
    </row>
    <row r="952" s="44" customFormat="1" ht="17" customHeight="1" spans="1:3">
      <c r="A952" s="75">
        <v>2130704</v>
      </c>
      <c r="B952" s="52" t="s">
        <v>807</v>
      </c>
      <c r="C952" s="51">
        <v>0</v>
      </c>
    </row>
    <row r="953" s="44" customFormat="1" ht="17" customHeight="1" spans="1:3">
      <c r="A953" s="75">
        <v>2130705</v>
      </c>
      <c r="B953" s="52" t="s">
        <v>808</v>
      </c>
      <c r="C953" s="51">
        <v>0</v>
      </c>
    </row>
    <row r="954" s="44" customFormat="1" ht="17" customHeight="1" spans="1:3">
      <c r="A954" s="75">
        <v>2130706</v>
      </c>
      <c r="B954" s="52" t="s">
        <v>809</v>
      </c>
      <c r="C954" s="51">
        <v>0</v>
      </c>
    </row>
    <row r="955" s="44" customFormat="1" ht="17" customHeight="1" spans="1:3">
      <c r="A955" s="75">
        <v>2130707</v>
      </c>
      <c r="B955" s="52" t="s">
        <v>810</v>
      </c>
      <c r="C955" s="51">
        <v>0</v>
      </c>
    </row>
    <row r="956" s="44" customFormat="1" ht="17" customHeight="1" spans="1:3">
      <c r="A956" s="75">
        <v>2130799</v>
      </c>
      <c r="B956" s="52" t="s">
        <v>811</v>
      </c>
      <c r="C956" s="51">
        <v>0</v>
      </c>
    </row>
    <row r="957" s="44" customFormat="1" ht="17" customHeight="1" spans="1:3">
      <c r="A957" s="75">
        <v>21308</v>
      </c>
      <c r="B957" s="50" t="s">
        <v>812</v>
      </c>
      <c r="C957" s="51">
        <f>SUM(C958:C963)</f>
        <v>841</v>
      </c>
    </row>
    <row r="958" s="44" customFormat="1" ht="17" customHeight="1" spans="1:3">
      <c r="A958" s="75">
        <v>2130801</v>
      </c>
      <c r="B958" s="52" t="s">
        <v>813</v>
      </c>
      <c r="C958" s="51">
        <v>0</v>
      </c>
    </row>
    <row r="959" s="44" customFormat="1" ht="17" customHeight="1" spans="1:3">
      <c r="A959" s="75">
        <v>2130802</v>
      </c>
      <c r="B959" s="52" t="s">
        <v>814</v>
      </c>
      <c r="C959" s="51">
        <v>0</v>
      </c>
    </row>
    <row r="960" s="44" customFormat="1" ht="17" customHeight="1" spans="1:3">
      <c r="A960" s="75">
        <v>2130803</v>
      </c>
      <c r="B960" s="52" t="s">
        <v>815</v>
      </c>
      <c r="C960" s="51">
        <v>0</v>
      </c>
    </row>
    <row r="961" s="44" customFormat="1" ht="17" customHeight="1" spans="1:3">
      <c r="A961" s="75">
        <v>2130804</v>
      </c>
      <c r="B961" s="52" t="s">
        <v>816</v>
      </c>
      <c r="C961" s="51">
        <v>841</v>
      </c>
    </row>
    <row r="962" s="44" customFormat="1" ht="17" customHeight="1" spans="1:3">
      <c r="A962" s="75">
        <v>2130805</v>
      </c>
      <c r="B962" s="52" t="s">
        <v>817</v>
      </c>
      <c r="C962" s="51">
        <v>0</v>
      </c>
    </row>
    <row r="963" s="44" customFormat="1" ht="17" customHeight="1" spans="1:3">
      <c r="A963" s="75">
        <v>2130899</v>
      </c>
      <c r="B963" s="52" t="s">
        <v>818</v>
      </c>
      <c r="C963" s="51">
        <v>0</v>
      </c>
    </row>
    <row r="964" s="44" customFormat="1" ht="17" customHeight="1" spans="1:3">
      <c r="A964" s="75">
        <v>21309</v>
      </c>
      <c r="B964" s="50" t="s">
        <v>819</v>
      </c>
      <c r="C964" s="51">
        <f>SUM(C965:C966)</f>
        <v>343</v>
      </c>
    </row>
    <row r="965" s="44" customFormat="1" ht="17" customHeight="1" spans="1:3">
      <c r="A965" s="75">
        <v>2130901</v>
      </c>
      <c r="B965" s="52" t="s">
        <v>820</v>
      </c>
      <c r="C965" s="51">
        <v>0</v>
      </c>
    </row>
    <row r="966" s="44" customFormat="1" ht="17" customHeight="1" spans="1:3">
      <c r="A966" s="75">
        <v>2130999</v>
      </c>
      <c r="B966" s="52" t="s">
        <v>821</v>
      </c>
      <c r="C966" s="51">
        <v>343</v>
      </c>
    </row>
    <row r="967" s="44" customFormat="1" ht="17" customHeight="1" spans="1:3">
      <c r="A967" s="75">
        <v>21399</v>
      </c>
      <c r="B967" s="50" t="s">
        <v>822</v>
      </c>
      <c r="C967" s="51">
        <f>C968+C969</f>
        <v>0</v>
      </c>
    </row>
    <row r="968" s="44" customFormat="1" ht="17" customHeight="1" spans="1:3">
      <c r="A968" s="75">
        <v>2139901</v>
      </c>
      <c r="B968" s="52" t="s">
        <v>823</v>
      </c>
      <c r="C968" s="51">
        <v>0</v>
      </c>
    </row>
    <row r="969" s="44" customFormat="1" ht="17" customHeight="1" spans="1:3">
      <c r="A969" s="75">
        <v>2139999</v>
      </c>
      <c r="B969" s="52" t="s">
        <v>824</v>
      </c>
      <c r="C969" s="51">
        <v>0</v>
      </c>
    </row>
    <row r="970" s="44" customFormat="1" ht="17" customHeight="1" spans="1:3">
      <c r="A970" s="75">
        <v>214</v>
      </c>
      <c r="B970" s="50" t="s">
        <v>825</v>
      </c>
      <c r="C970" s="51">
        <f>SUM(C971,C994,C1004,C1014,C1019,C1026,C1031)</f>
        <v>46119</v>
      </c>
    </row>
    <row r="971" s="44" customFormat="1" ht="17" customHeight="1" spans="1:3">
      <c r="A971" s="75">
        <v>21401</v>
      </c>
      <c r="B971" s="50" t="s">
        <v>826</v>
      </c>
      <c r="C971" s="51">
        <f>SUM(C972:C993)</f>
        <v>38828</v>
      </c>
    </row>
    <row r="972" s="44" customFormat="1" ht="17" customHeight="1" spans="1:3">
      <c r="A972" s="75">
        <v>2140101</v>
      </c>
      <c r="B972" s="52" t="s">
        <v>91</v>
      </c>
      <c r="C972" s="51">
        <v>6235</v>
      </c>
    </row>
    <row r="973" s="44" customFormat="1" ht="17" customHeight="1" spans="1:3">
      <c r="A973" s="75">
        <v>2140102</v>
      </c>
      <c r="B973" s="52" t="s">
        <v>92</v>
      </c>
      <c r="C973" s="51">
        <v>465</v>
      </c>
    </row>
    <row r="974" s="44" customFormat="1" ht="17" customHeight="1" spans="1:3">
      <c r="A974" s="75">
        <v>2140103</v>
      </c>
      <c r="B974" s="52" t="s">
        <v>93</v>
      </c>
      <c r="C974" s="51">
        <v>0</v>
      </c>
    </row>
    <row r="975" s="44" customFormat="1" ht="17" customHeight="1" spans="1:3">
      <c r="A975" s="75">
        <v>2140104</v>
      </c>
      <c r="B975" s="52" t="s">
        <v>827</v>
      </c>
      <c r="C975" s="51">
        <v>23732</v>
      </c>
    </row>
    <row r="976" s="44" customFormat="1" ht="17" customHeight="1" spans="1:3">
      <c r="A976" s="75">
        <v>2140106</v>
      </c>
      <c r="B976" s="52" t="s">
        <v>828</v>
      </c>
      <c r="C976" s="51">
        <v>6761</v>
      </c>
    </row>
    <row r="977" s="44" customFormat="1" ht="17" customHeight="1" spans="1:3">
      <c r="A977" s="75">
        <v>2140109</v>
      </c>
      <c r="B977" s="52" t="s">
        <v>829</v>
      </c>
      <c r="C977" s="51">
        <v>0</v>
      </c>
    </row>
    <row r="978" s="44" customFormat="1" ht="17" customHeight="1" spans="1:3">
      <c r="A978" s="75">
        <v>2140110</v>
      </c>
      <c r="B978" s="52" t="s">
        <v>830</v>
      </c>
      <c r="C978" s="51">
        <v>186</v>
      </c>
    </row>
    <row r="979" s="44" customFormat="1" ht="17" customHeight="1" spans="1:3">
      <c r="A979" s="75">
        <v>2140111</v>
      </c>
      <c r="B979" s="52" t="s">
        <v>831</v>
      </c>
      <c r="C979" s="51">
        <v>0</v>
      </c>
    </row>
    <row r="980" s="44" customFormat="1" ht="17" customHeight="1" spans="1:3">
      <c r="A980" s="75">
        <v>2140112</v>
      </c>
      <c r="B980" s="52" t="s">
        <v>832</v>
      </c>
      <c r="C980" s="51">
        <v>135</v>
      </c>
    </row>
    <row r="981" s="44" customFormat="1" ht="17" customHeight="1" spans="1:3">
      <c r="A981" s="75">
        <v>2140114</v>
      </c>
      <c r="B981" s="52" t="s">
        <v>833</v>
      </c>
      <c r="C981" s="51">
        <v>30</v>
      </c>
    </row>
    <row r="982" s="44" customFormat="1" ht="17" customHeight="1" spans="1:3">
      <c r="A982" s="75">
        <v>2140122</v>
      </c>
      <c r="B982" s="52" t="s">
        <v>834</v>
      </c>
      <c r="C982" s="51">
        <v>419</v>
      </c>
    </row>
    <row r="983" s="44" customFormat="1" ht="17" customHeight="1" spans="1:3">
      <c r="A983" s="75">
        <v>2140123</v>
      </c>
      <c r="B983" s="52" t="s">
        <v>835</v>
      </c>
      <c r="C983" s="51">
        <v>0</v>
      </c>
    </row>
    <row r="984" s="44" customFormat="1" ht="17" customHeight="1" spans="1:3">
      <c r="A984" s="75">
        <v>2140127</v>
      </c>
      <c r="B984" s="52" t="s">
        <v>836</v>
      </c>
      <c r="C984" s="51">
        <v>0</v>
      </c>
    </row>
    <row r="985" s="44" customFormat="1" ht="17" customHeight="1" spans="1:3">
      <c r="A985" s="75">
        <v>2140128</v>
      </c>
      <c r="B985" s="52" t="s">
        <v>837</v>
      </c>
      <c r="C985" s="51">
        <v>0</v>
      </c>
    </row>
    <row r="986" s="44" customFormat="1" ht="17" customHeight="1" spans="1:3">
      <c r="A986" s="75">
        <v>2140129</v>
      </c>
      <c r="B986" s="52" t="s">
        <v>838</v>
      </c>
      <c r="C986" s="51">
        <v>0</v>
      </c>
    </row>
    <row r="987" s="44" customFormat="1" ht="17" customHeight="1" spans="1:3">
      <c r="A987" s="75">
        <v>2140130</v>
      </c>
      <c r="B987" s="52" t="s">
        <v>839</v>
      </c>
      <c r="C987" s="51">
        <v>0</v>
      </c>
    </row>
    <row r="988" s="44" customFormat="1" ht="17" customHeight="1" spans="1:3">
      <c r="A988" s="75">
        <v>2140131</v>
      </c>
      <c r="B988" s="52" t="s">
        <v>840</v>
      </c>
      <c r="C988" s="51">
        <v>0</v>
      </c>
    </row>
    <row r="989" s="44" customFormat="1" ht="17" customHeight="1" spans="1:3">
      <c r="A989" s="75">
        <v>2140133</v>
      </c>
      <c r="B989" s="52" t="s">
        <v>841</v>
      </c>
      <c r="C989" s="51">
        <v>0</v>
      </c>
    </row>
    <row r="990" s="44" customFormat="1" ht="17" customHeight="1" spans="1:3">
      <c r="A990" s="75">
        <v>2140136</v>
      </c>
      <c r="B990" s="52" t="s">
        <v>842</v>
      </c>
      <c r="C990" s="51">
        <v>43</v>
      </c>
    </row>
    <row r="991" s="44" customFormat="1" ht="17" customHeight="1" spans="1:3">
      <c r="A991" s="75">
        <v>2140138</v>
      </c>
      <c r="B991" s="52" t="s">
        <v>843</v>
      </c>
      <c r="C991" s="51">
        <v>0</v>
      </c>
    </row>
    <row r="992" s="44" customFormat="1" ht="17" customHeight="1" spans="1:3">
      <c r="A992" s="75">
        <v>2140139</v>
      </c>
      <c r="B992" s="52" t="s">
        <v>844</v>
      </c>
      <c r="C992" s="51">
        <v>330</v>
      </c>
    </row>
    <row r="993" s="44" customFormat="1" ht="17" customHeight="1" spans="1:3">
      <c r="A993" s="75">
        <v>2140199</v>
      </c>
      <c r="B993" s="52" t="s">
        <v>845</v>
      </c>
      <c r="C993" s="51">
        <v>492</v>
      </c>
    </row>
    <row r="994" s="44" customFormat="1" ht="17" customHeight="1" spans="1:3">
      <c r="A994" s="75">
        <v>21402</v>
      </c>
      <c r="B994" s="50" t="s">
        <v>846</v>
      </c>
      <c r="C994" s="51">
        <f>SUM(C995:C1003)</f>
        <v>0</v>
      </c>
    </row>
    <row r="995" s="44" customFormat="1" ht="17" customHeight="1" spans="1:3">
      <c r="A995" s="75">
        <v>2140201</v>
      </c>
      <c r="B995" s="52" t="s">
        <v>91</v>
      </c>
      <c r="C995" s="51">
        <v>0</v>
      </c>
    </row>
    <row r="996" s="44" customFormat="1" ht="17" customHeight="1" spans="1:3">
      <c r="A996" s="75">
        <v>2140202</v>
      </c>
      <c r="B996" s="52" t="s">
        <v>92</v>
      </c>
      <c r="C996" s="51">
        <v>0</v>
      </c>
    </row>
    <row r="997" s="44" customFormat="1" ht="17" customHeight="1" spans="1:3">
      <c r="A997" s="75">
        <v>2140203</v>
      </c>
      <c r="B997" s="52" t="s">
        <v>93</v>
      </c>
      <c r="C997" s="51">
        <v>0</v>
      </c>
    </row>
    <row r="998" s="44" customFormat="1" ht="17" customHeight="1" spans="1:3">
      <c r="A998" s="75">
        <v>2140204</v>
      </c>
      <c r="B998" s="52" t="s">
        <v>847</v>
      </c>
      <c r="C998" s="51">
        <v>0</v>
      </c>
    </row>
    <row r="999" s="44" customFormat="1" ht="17" customHeight="1" spans="1:3">
      <c r="A999" s="75">
        <v>2140205</v>
      </c>
      <c r="B999" s="52" t="s">
        <v>848</v>
      </c>
      <c r="C999" s="51">
        <v>0</v>
      </c>
    </row>
    <row r="1000" s="44" customFormat="1" ht="17" customHeight="1" spans="1:3">
      <c r="A1000" s="75">
        <v>2140206</v>
      </c>
      <c r="B1000" s="52" t="s">
        <v>849</v>
      </c>
      <c r="C1000" s="51">
        <v>0</v>
      </c>
    </row>
    <row r="1001" s="44" customFormat="1" ht="17" customHeight="1" spans="1:3">
      <c r="A1001" s="75">
        <v>2140207</v>
      </c>
      <c r="B1001" s="52" t="s">
        <v>850</v>
      </c>
      <c r="C1001" s="51">
        <v>0</v>
      </c>
    </row>
    <row r="1002" s="44" customFormat="1" ht="17" customHeight="1" spans="1:3">
      <c r="A1002" s="75">
        <v>2140208</v>
      </c>
      <c r="B1002" s="52" t="s">
        <v>851</v>
      </c>
      <c r="C1002" s="51">
        <v>0</v>
      </c>
    </row>
    <row r="1003" s="44" customFormat="1" ht="17" customHeight="1" spans="1:3">
      <c r="A1003" s="75">
        <v>2140299</v>
      </c>
      <c r="B1003" s="52" t="s">
        <v>852</v>
      </c>
      <c r="C1003" s="51">
        <v>0</v>
      </c>
    </row>
    <row r="1004" s="44" customFormat="1" ht="17" customHeight="1" spans="1:3">
      <c r="A1004" s="75">
        <v>21403</v>
      </c>
      <c r="B1004" s="50" t="s">
        <v>853</v>
      </c>
      <c r="C1004" s="51">
        <f>SUM(C1005:C1013)</f>
        <v>0</v>
      </c>
    </row>
    <row r="1005" s="44" customFormat="1" ht="17" customHeight="1" spans="1:3">
      <c r="A1005" s="75">
        <v>2140301</v>
      </c>
      <c r="B1005" s="52" t="s">
        <v>91</v>
      </c>
      <c r="C1005" s="51">
        <v>0</v>
      </c>
    </row>
    <row r="1006" s="44" customFormat="1" ht="17" customHeight="1" spans="1:3">
      <c r="A1006" s="75">
        <v>2140302</v>
      </c>
      <c r="B1006" s="52" t="s">
        <v>92</v>
      </c>
      <c r="C1006" s="51">
        <v>0</v>
      </c>
    </row>
    <row r="1007" s="44" customFormat="1" ht="17" customHeight="1" spans="1:3">
      <c r="A1007" s="75">
        <v>2140303</v>
      </c>
      <c r="B1007" s="52" t="s">
        <v>93</v>
      </c>
      <c r="C1007" s="51">
        <v>0</v>
      </c>
    </row>
    <row r="1008" s="44" customFormat="1" ht="17" customHeight="1" spans="1:3">
      <c r="A1008" s="75">
        <v>2140304</v>
      </c>
      <c r="B1008" s="52" t="s">
        <v>854</v>
      </c>
      <c r="C1008" s="51">
        <v>0</v>
      </c>
    </row>
    <row r="1009" s="44" customFormat="1" ht="17" customHeight="1" spans="1:3">
      <c r="A1009" s="75">
        <v>2140305</v>
      </c>
      <c r="B1009" s="52" t="s">
        <v>855</v>
      </c>
      <c r="C1009" s="51">
        <v>0</v>
      </c>
    </row>
    <row r="1010" s="44" customFormat="1" ht="17" customHeight="1" spans="1:3">
      <c r="A1010" s="75">
        <v>2140306</v>
      </c>
      <c r="B1010" s="52" t="s">
        <v>856</v>
      </c>
      <c r="C1010" s="51">
        <v>0</v>
      </c>
    </row>
    <row r="1011" s="44" customFormat="1" ht="17" customHeight="1" spans="1:3">
      <c r="A1011" s="75">
        <v>2140307</v>
      </c>
      <c r="B1011" s="52" t="s">
        <v>857</v>
      </c>
      <c r="C1011" s="51">
        <v>0</v>
      </c>
    </row>
    <row r="1012" s="44" customFormat="1" ht="17" customHeight="1" spans="1:3">
      <c r="A1012" s="75">
        <v>2140308</v>
      </c>
      <c r="B1012" s="52" t="s">
        <v>858</v>
      </c>
      <c r="C1012" s="51">
        <v>0</v>
      </c>
    </row>
    <row r="1013" s="44" customFormat="1" ht="17" customHeight="1" spans="1:3">
      <c r="A1013" s="75">
        <v>2140399</v>
      </c>
      <c r="B1013" s="52" t="s">
        <v>859</v>
      </c>
      <c r="C1013" s="51">
        <v>0</v>
      </c>
    </row>
    <row r="1014" s="44" customFormat="1" ht="17" customHeight="1" spans="1:3">
      <c r="A1014" s="75">
        <v>21404</v>
      </c>
      <c r="B1014" s="50" t="s">
        <v>860</v>
      </c>
      <c r="C1014" s="51">
        <f>SUM(C1015:C1018)</f>
        <v>2542</v>
      </c>
    </row>
    <row r="1015" s="44" customFormat="1" ht="17" customHeight="1" spans="1:3">
      <c r="A1015" s="75">
        <v>2140401</v>
      </c>
      <c r="B1015" s="52" t="s">
        <v>861</v>
      </c>
      <c r="C1015" s="51">
        <v>1396</v>
      </c>
    </row>
    <row r="1016" s="44" customFormat="1" ht="17" customHeight="1" spans="1:3">
      <c r="A1016" s="75">
        <v>2140402</v>
      </c>
      <c r="B1016" s="52" t="s">
        <v>862</v>
      </c>
      <c r="C1016" s="51">
        <v>714</v>
      </c>
    </row>
    <row r="1017" s="44" customFormat="1" ht="17" customHeight="1" spans="1:3">
      <c r="A1017" s="75">
        <v>2140403</v>
      </c>
      <c r="B1017" s="52" t="s">
        <v>863</v>
      </c>
      <c r="C1017" s="51">
        <v>390</v>
      </c>
    </row>
    <row r="1018" s="44" customFormat="1" ht="17" customHeight="1" spans="1:3">
      <c r="A1018" s="75">
        <v>2140499</v>
      </c>
      <c r="B1018" s="52" t="s">
        <v>864</v>
      </c>
      <c r="C1018" s="51">
        <v>42</v>
      </c>
    </row>
    <row r="1019" s="44" customFormat="1" ht="17" customHeight="1" spans="1:3">
      <c r="A1019" s="75">
        <v>21405</v>
      </c>
      <c r="B1019" s="50" t="s">
        <v>865</v>
      </c>
      <c r="C1019" s="51">
        <f>SUM(C1020:C1025)</f>
        <v>0</v>
      </c>
    </row>
    <row r="1020" s="44" customFormat="1" ht="17" customHeight="1" spans="1:3">
      <c r="A1020" s="75">
        <v>2140501</v>
      </c>
      <c r="B1020" s="52" t="s">
        <v>91</v>
      </c>
      <c r="C1020" s="51">
        <v>0</v>
      </c>
    </row>
    <row r="1021" s="44" customFormat="1" ht="17" customHeight="1" spans="1:3">
      <c r="A1021" s="75">
        <v>2140502</v>
      </c>
      <c r="B1021" s="52" t="s">
        <v>92</v>
      </c>
      <c r="C1021" s="51">
        <v>0</v>
      </c>
    </row>
    <row r="1022" s="44" customFormat="1" ht="17" customHeight="1" spans="1:3">
      <c r="A1022" s="75">
        <v>2140503</v>
      </c>
      <c r="B1022" s="52" t="s">
        <v>93</v>
      </c>
      <c r="C1022" s="51">
        <v>0</v>
      </c>
    </row>
    <row r="1023" s="44" customFormat="1" ht="17" customHeight="1" spans="1:3">
      <c r="A1023" s="75">
        <v>2140504</v>
      </c>
      <c r="B1023" s="52" t="s">
        <v>851</v>
      </c>
      <c r="C1023" s="51">
        <v>0</v>
      </c>
    </row>
    <row r="1024" s="44" customFormat="1" ht="17" customHeight="1" spans="1:3">
      <c r="A1024" s="75">
        <v>2140505</v>
      </c>
      <c r="B1024" s="52" t="s">
        <v>866</v>
      </c>
      <c r="C1024" s="51">
        <v>0</v>
      </c>
    </row>
    <row r="1025" s="44" customFormat="1" ht="17" customHeight="1" spans="1:3">
      <c r="A1025" s="75">
        <v>2140599</v>
      </c>
      <c r="B1025" s="52" t="s">
        <v>867</v>
      </c>
      <c r="C1025" s="51">
        <v>0</v>
      </c>
    </row>
    <row r="1026" s="44" customFormat="1" ht="17" customHeight="1" spans="1:3">
      <c r="A1026" s="75">
        <v>21406</v>
      </c>
      <c r="B1026" s="50" t="s">
        <v>868</v>
      </c>
      <c r="C1026" s="51">
        <f>SUM(C1027:C1030)</f>
        <v>3131</v>
      </c>
    </row>
    <row r="1027" s="44" customFormat="1" ht="17" customHeight="1" spans="1:3">
      <c r="A1027" s="75">
        <v>2140601</v>
      </c>
      <c r="B1027" s="52" t="s">
        <v>869</v>
      </c>
      <c r="C1027" s="51">
        <v>0</v>
      </c>
    </row>
    <row r="1028" s="44" customFormat="1" ht="17" customHeight="1" spans="1:3">
      <c r="A1028" s="75">
        <v>2140602</v>
      </c>
      <c r="B1028" s="52" t="s">
        <v>870</v>
      </c>
      <c r="C1028" s="51">
        <v>131</v>
      </c>
    </row>
    <row r="1029" s="44" customFormat="1" ht="17" customHeight="1" spans="1:3">
      <c r="A1029" s="75">
        <v>2140603</v>
      </c>
      <c r="B1029" s="52" t="s">
        <v>871</v>
      </c>
      <c r="C1029" s="51">
        <v>0</v>
      </c>
    </row>
    <row r="1030" s="44" customFormat="1" ht="17" customHeight="1" spans="1:3">
      <c r="A1030" s="75">
        <v>2140699</v>
      </c>
      <c r="B1030" s="52" t="s">
        <v>872</v>
      </c>
      <c r="C1030" s="51">
        <v>3000</v>
      </c>
    </row>
    <row r="1031" s="44" customFormat="1" ht="17" customHeight="1" spans="1:3">
      <c r="A1031" s="75">
        <v>21499</v>
      </c>
      <c r="B1031" s="50" t="s">
        <v>873</v>
      </c>
      <c r="C1031" s="51">
        <f>SUM(C1032:C1033)</f>
        <v>1618</v>
      </c>
    </row>
    <row r="1032" s="44" customFormat="1" ht="17" customHeight="1" spans="1:3">
      <c r="A1032" s="75">
        <v>2149901</v>
      </c>
      <c r="B1032" s="52" t="s">
        <v>874</v>
      </c>
      <c r="C1032" s="51">
        <v>1580</v>
      </c>
    </row>
    <row r="1033" s="44" customFormat="1" ht="17" customHeight="1" spans="1:3">
      <c r="A1033" s="75">
        <v>2149999</v>
      </c>
      <c r="B1033" s="52" t="s">
        <v>875</v>
      </c>
      <c r="C1033" s="51">
        <v>38</v>
      </c>
    </row>
    <row r="1034" s="44" customFormat="1" ht="17" customHeight="1" spans="1:3">
      <c r="A1034" s="75">
        <v>215</v>
      </c>
      <c r="B1034" s="50" t="s">
        <v>876</v>
      </c>
      <c r="C1034" s="51">
        <f>SUM(C1035,C1045,C1061,C1066,C1080,C1087,C1095)</f>
        <v>6416</v>
      </c>
    </row>
    <row r="1035" s="44" customFormat="1" ht="17" customHeight="1" spans="1:3">
      <c r="A1035" s="75">
        <v>21501</v>
      </c>
      <c r="B1035" s="50" t="s">
        <v>877</v>
      </c>
      <c r="C1035" s="51">
        <f>SUM(C1036:C1044)</f>
        <v>0</v>
      </c>
    </row>
    <row r="1036" s="44" customFormat="1" ht="17" customHeight="1" spans="1:3">
      <c r="A1036" s="75">
        <v>2150101</v>
      </c>
      <c r="B1036" s="52" t="s">
        <v>91</v>
      </c>
      <c r="C1036" s="51">
        <v>0</v>
      </c>
    </row>
    <row r="1037" s="44" customFormat="1" ht="17" customHeight="1" spans="1:3">
      <c r="A1037" s="75">
        <v>2150102</v>
      </c>
      <c r="B1037" s="52" t="s">
        <v>92</v>
      </c>
      <c r="C1037" s="51">
        <v>0</v>
      </c>
    </row>
    <row r="1038" s="44" customFormat="1" ht="17" customHeight="1" spans="1:3">
      <c r="A1038" s="75">
        <v>2150103</v>
      </c>
      <c r="B1038" s="52" t="s">
        <v>93</v>
      </c>
      <c r="C1038" s="51">
        <v>0</v>
      </c>
    </row>
    <row r="1039" s="44" customFormat="1" ht="17" customHeight="1" spans="1:3">
      <c r="A1039" s="75">
        <v>2150104</v>
      </c>
      <c r="B1039" s="52" t="s">
        <v>878</v>
      </c>
      <c r="C1039" s="51">
        <v>0</v>
      </c>
    </row>
    <row r="1040" s="44" customFormat="1" ht="17" customHeight="1" spans="1:3">
      <c r="A1040" s="75">
        <v>2150105</v>
      </c>
      <c r="B1040" s="52" t="s">
        <v>879</v>
      </c>
      <c r="C1040" s="51">
        <v>0</v>
      </c>
    </row>
    <row r="1041" s="44" customFormat="1" ht="17" customHeight="1" spans="1:3">
      <c r="A1041" s="75">
        <v>2150106</v>
      </c>
      <c r="B1041" s="52" t="s">
        <v>880</v>
      </c>
      <c r="C1041" s="51">
        <v>0</v>
      </c>
    </row>
    <row r="1042" s="44" customFormat="1" ht="17" customHeight="1" spans="1:3">
      <c r="A1042" s="75">
        <v>2150107</v>
      </c>
      <c r="B1042" s="52" t="s">
        <v>881</v>
      </c>
      <c r="C1042" s="51">
        <v>0</v>
      </c>
    </row>
    <row r="1043" s="44" customFormat="1" ht="17" customHeight="1" spans="1:3">
      <c r="A1043" s="75">
        <v>2150108</v>
      </c>
      <c r="B1043" s="52" t="s">
        <v>882</v>
      </c>
      <c r="C1043" s="51">
        <v>0</v>
      </c>
    </row>
    <row r="1044" s="44" customFormat="1" ht="17" customHeight="1" spans="1:3">
      <c r="A1044" s="75">
        <v>2150199</v>
      </c>
      <c r="B1044" s="52" t="s">
        <v>883</v>
      </c>
      <c r="C1044" s="51">
        <v>0</v>
      </c>
    </row>
    <row r="1045" s="44" customFormat="1" ht="17" customHeight="1" spans="1:3">
      <c r="A1045" s="75">
        <v>21502</v>
      </c>
      <c r="B1045" s="50" t="s">
        <v>884</v>
      </c>
      <c r="C1045" s="51">
        <f>SUM(C1046:C1060)</f>
        <v>823</v>
      </c>
    </row>
    <row r="1046" s="44" customFormat="1" ht="17" customHeight="1" spans="1:3">
      <c r="A1046" s="75">
        <v>2150201</v>
      </c>
      <c r="B1046" s="52" t="s">
        <v>91</v>
      </c>
      <c r="C1046" s="51">
        <v>117</v>
      </c>
    </row>
    <row r="1047" s="44" customFormat="1" ht="17" customHeight="1" spans="1:3">
      <c r="A1047" s="75">
        <v>2150202</v>
      </c>
      <c r="B1047" s="52" t="s">
        <v>92</v>
      </c>
      <c r="C1047" s="51">
        <v>7</v>
      </c>
    </row>
    <row r="1048" s="44" customFormat="1" ht="17" customHeight="1" spans="1:3">
      <c r="A1048" s="75">
        <v>2150203</v>
      </c>
      <c r="B1048" s="52" t="s">
        <v>93</v>
      </c>
      <c r="C1048" s="51">
        <v>0</v>
      </c>
    </row>
    <row r="1049" s="44" customFormat="1" ht="17" customHeight="1" spans="1:3">
      <c r="A1049" s="75">
        <v>2150204</v>
      </c>
      <c r="B1049" s="52" t="s">
        <v>885</v>
      </c>
      <c r="C1049" s="51">
        <v>0</v>
      </c>
    </row>
    <row r="1050" s="44" customFormat="1" ht="17" customHeight="1" spans="1:3">
      <c r="A1050" s="75">
        <v>2150205</v>
      </c>
      <c r="B1050" s="52" t="s">
        <v>886</v>
      </c>
      <c r="C1050" s="51">
        <v>0</v>
      </c>
    </row>
    <row r="1051" s="44" customFormat="1" ht="17" customHeight="1" spans="1:3">
      <c r="A1051" s="75">
        <v>2150206</v>
      </c>
      <c r="B1051" s="52" t="s">
        <v>887</v>
      </c>
      <c r="C1051" s="51">
        <v>0</v>
      </c>
    </row>
    <row r="1052" s="44" customFormat="1" ht="17" customHeight="1" spans="1:3">
      <c r="A1052" s="75">
        <v>2150207</v>
      </c>
      <c r="B1052" s="52" t="s">
        <v>888</v>
      </c>
      <c r="C1052" s="51">
        <v>0</v>
      </c>
    </row>
    <row r="1053" s="44" customFormat="1" ht="17" customHeight="1" spans="1:3">
      <c r="A1053" s="75">
        <v>2150208</v>
      </c>
      <c r="B1053" s="52" t="s">
        <v>889</v>
      </c>
      <c r="C1053" s="51">
        <v>0</v>
      </c>
    </row>
    <row r="1054" s="44" customFormat="1" ht="17" customHeight="1" spans="1:3">
      <c r="A1054" s="75">
        <v>2150209</v>
      </c>
      <c r="B1054" s="52" t="s">
        <v>890</v>
      </c>
      <c r="C1054" s="51">
        <v>0</v>
      </c>
    </row>
    <row r="1055" s="44" customFormat="1" ht="17" customHeight="1" spans="1:3">
      <c r="A1055" s="75">
        <v>2150210</v>
      </c>
      <c r="B1055" s="52" t="s">
        <v>891</v>
      </c>
      <c r="C1055" s="51">
        <v>0</v>
      </c>
    </row>
    <row r="1056" s="44" customFormat="1" ht="17" customHeight="1" spans="1:3">
      <c r="A1056" s="75">
        <v>2150212</v>
      </c>
      <c r="B1056" s="52" t="s">
        <v>892</v>
      </c>
      <c r="C1056" s="51">
        <v>0</v>
      </c>
    </row>
    <row r="1057" s="44" customFormat="1" ht="17" customHeight="1" spans="1:3">
      <c r="A1057" s="75">
        <v>2150213</v>
      </c>
      <c r="B1057" s="52" t="s">
        <v>893</v>
      </c>
      <c r="C1057" s="51">
        <v>0</v>
      </c>
    </row>
    <row r="1058" s="44" customFormat="1" ht="17" customHeight="1" spans="1:3">
      <c r="A1058" s="75">
        <v>2150214</v>
      </c>
      <c r="B1058" s="52" t="s">
        <v>894</v>
      </c>
      <c r="C1058" s="51">
        <v>0</v>
      </c>
    </row>
    <row r="1059" s="44" customFormat="1" ht="17" customHeight="1" spans="1:3">
      <c r="A1059" s="75">
        <v>2150215</v>
      </c>
      <c r="B1059" s="52" t="s">
        <v>895</v>
      </c>
      <c r="C1059" s="51">
        <v>0</v>
      </c>
    </row>
    <row r="1060" s="44" customFormat="1" ht="17" customHeight="1" spans="1:3">
      <c r="A1060" s="75">
        <v>2150299</v>
      </c>
      <c r="B1060" s="52" t="s">
        <v>896</v>
      </c>
      <c r="C1060" s="51">
        <v>699</v>
      </c>
    </row>
    <row r="1061" s="44" customFormat="1" ht="17" customHeight="1" spans="1:3">
      <c r="A1061" s="75">
        <v>21503</v>
      </c>
      <c r="B1061" s="50" t="s">
        <v>897</v>
      </c>
      <c r="C1061" s="51">
        <f>SUM(C1062:C1065)</f>
        <v>0</v>
      </c>
    </row>
    <row r="1062" s="44" customFormat="1" ht="17" customHeight="1" spans="1:3">
      <c r="A1062" s="75">
        <v>2150301</v>
      </c>
      <c r="B1062" s="52" t="s">
        <v>91</v>
      </c>
      <c r="C1062" s="51">
        <v>0</v>
      </c>
    </row>
    <row r="1063" s="44" customFormat="1" ht="17" customHeight="1" spans="1:3">
      <c r="A1063" s="75">
        <v>2150302</v>
      </c>
      <c r="B1063" s="52" t="s">
        <v>92</v>
      </c>
      <c r="C1063" s="51">
        <v>0</v>
      </c>
    </row>
    <row r="1064" s="44" customFormat="1" ht="17" customHeight="1" spans="1:3">
      <c r="A1064" s="75">
        <v>2150303</v>
      </c>
      <c r="B1064" s="52" t="s">
        <v>93</v>
      </c>
      <c r="C1064" s="51">
        <v>0</v>
      </c>
    </row>
    <row r="1065" s="44" customFormat="1" ht="17" customHeight="1" spans="1:3">
      <c r="A1065" s="75">
        <v>2150399</v>
      </c>
      <c r="B1065" s="52" t="s">
        <v>898</v>
      </c>
      <c r="C1065" s="51">
        <v>0</v>
      </c>
    </row>
    <row r="1066" s="44" customFormat="1" ht="17" customHeight="1" spans="1:3">
      <c r="A1066" s="75">
        <v>21505</v>
      </c>
      <c r="B1066" s="50" t="s">
        <v>899</v>
      </c>
      <c r="C1066" s="51">
        <f>SUM(C1067:C1079)</f>
        <v>2130</v>
      </c>
    </row>
    <row r="1067" s="44" customFormat="1" ht="17" customHeight="1" spans="1:3">
      <c r="A1067" s="75">
        <v>2150501</v>
      </c>
      <c r="B1067" s="52" t="s">
        <v>91</v>
      </c>
      <c r="C1067" s="51">
        <v>818</v>
      </c>
    </row>
    <row r="1068" s="44" customFormat="1" ht="17" customHeight="1" spans="1:3">
      <c r="A1068" s="75">
        <v>2150502</v>
      </c>
      <c r="B1068" s="52" t="s">
        <v>92</v>
      </c>
      <c r="C1068" s="51">
        <v>1312</v>
      </c>
    </row>
    <row r="1069" s="44" customFormat="1" ht="17" customHeight="1" spans="1:3">
      <c r="A1069" s="75">
        <v>2150503</v>
      </c>
      <c r="B1069" s="52" t="s">
        <v>93</v>
      </c>
      <c r="C1069" s="51">
        <v>0</v>
      </c>
    </row>
    <row r="1070" s="44" customFormat="1" ht="17" customHeight="1" spans="1:3">
      <c r="A1070" s="75">
        <v>2150505</v>
      </c>
      <c r="B1070" s="52" t="s">
        <v>900</v>
      </c>
      <c r="C1070" s="51">
        <v>0</v>
      </c>
    </row>
    <row r="1071" s="44" customFormat="1" ht="17" customHeight="1" spans="1:3">
      <c r="A1071" s="75">
        <v>2150506</v>
      </c>
      <c r="B1071" s="52" t="s">
        <v>901</v>
      </c>
      <c r="C1071" s="51">
        <v>0</v>
      </c>
    </row>
    <row r="1072" s="44" customFormat="1" ht="17" customHeight="1" spans="1:3">
      <c r="A1072" s="75">
        <v>2150507</v>
      </c>
      <c r="B1072" s="52" t="s">
        <v>902</v>
      </c>
      <c r="C1072" s="51">
        <v>0</v>
      </c>
    </row>
    <row r="1073" s="44" customFormat="1" ht="17" customHeight="1" spans="1:3">
      <c r="A1073" s="75">
        <v>2150508</v>
      </c>
      <c r="B1073" s="52" t="s">
        <v>903</v>
      </c>
      <c r="C1073" s="51">
        <v>0</v>
      </c>
    </row>
    <row r="1074" s="44" customFormat="1" ht="17" customHeight="1" spans="1:3">
      <c r="A1074" s="75">
        <v>2150509</v>
      </c>
      <c r="B1074" s="52" t="s">
        <v>904</v>
      </c>
      <c r="C1074" s="51">
        <v>0</v>
      </c>
    </row>
    <row r="1075" s="44" customFormat="1" ht="17" customHeight="1" spans="1:3">
      <c r="A1075" s="75">
        <v>2150510</v>
      </c>
      <c r="B1075" s="52" t="s">
        <v>905</v>
      </c>
      <c r="C1075" s="51">
        <v>0</v>
      </c>
    </row>
    <row r="1076" s="44" customFormat="1" ht="17" customHeight="1" spans="1:3">
      <c r="A1076" s="75">
        <v>2150511</v>
      </c>
      <c r="B1076" s="52" t="s">
        <v>906</v>
      </c>
      <c r="C1076" s="51">
        <v>0</v>
      </c>
    </row>
    <row r="1077" s="44" customFormat="1" ht="17" customHeight="1" spans="1:3">
      <c r="A1077" s="75">
        <v>2150513</v>
      </c>
      <c r="B1077" s="52" t="s">
        <v>851</v>
      </c>
      <c r="C1077" s="51">
        <v>0</v>
      </c>
    </row>
    <row r="1078" s="44" customFormat="1" ht="17" customHeight="1" spans="1:3">
      <c r="A1078" s="75">
        <v>2150515</v>
      </c>
      <c r="B1078" s="52" t="s">
        <v>907</v>
      </c>
      <c r="C1078" s="51">
        <v>0</v>
      </c>
    </row>
    <row r="1079" s="44" customFormat="1" ht="17" customHeight="1" spans="1:3">
      <c r="A1079" s="75">
        <v>2150599</v>
      </c>
      <c r="B1079" s="52" t="s">
        <v>908</v>
      </c>
      <c r="C1079" s="51">
        <v>0</v>
      </c>
    </row>
    <row r="1080" s="44" customFormat="1" ht="17" customHeight="1" spans="1:3">
      <c r="A1080" s="75">
        <v>21507</v>
      </c>
      <c r="B1080" s="50" t="s">
        <v>909</v>
      </c>
      <c r="C1080" s="51">
        <f>SUM(C1081:C1086)</f>
        <v>258</v>
      </c>
    </row>
    <row r="1081" s="44" customFormat="1" ht="17" customHeight="1" spans="1:3">
      <c r="A1081" s="75">
        <v>2150701</v>
      </c>
      <c r="B1081" s="52" t="s">
        <v>91</v>
      </c>
      <c r="C1081" s="51">
        <v>231</v>
      </c>
    </row>
    <row r="1082" s="44" customFormat="1" ht="17" customHeight="1" spans="1:3">
      <c r="A1082" s="75">
        <v>2150702</v>
      </c>
      <c r="B1082" s="52" t="s">
        <v>92</v>
      </c>
      <c r="C1082" s="51">
        <v>27</v>
      </c>
    </row>
    <row r="1083" s="44" customFormat="1" ht="17" customHeight="1" spans="1:3">
      <c r="A1083" s="75">
        <v>2150703</v>
      </c>
      <c r="B1083" s="52" t="s">
        <v>93</v>
      </c>
      <c r="C1083" s="51">
        <v>0</v>
      </c>
    </row>
    <row r="1084" s="44" customFormat="1" ht="17" customHeight="1" spans="1:3">
      <c r="A1084" s="75">
        <v>2150704</v>
      </c>
      <c r="B1084" s="52" t="s">
        <v>910</v>
      </c>
      <c r="C1084" s="51">
        <v>0</v>
      </c>
    </row>
    <row r="1085" s="44" customFormat="1" ht="17" customHeight="1" spans="1:3">
      <c r="A1085" s="75">
        <v>2150705</v>
      </c>
      <c r="B1085" s="52" t="s">
        <v>911</v>
      </c>
      <c r="C1085" s="51">
        <v>0</v>
      </c>
    </row>
    <row r="1086" s="44" customFormat="1" ht="17" customHeight="1" spans="1:3">
      <c r="A1086" s="75">
        <v>2150799</v>
      </c>
      <c r="B1086" s="52" t="s">
        <v>912</v>
      </c>
      <c r="C1086" s="51">
        <v>0</v>
      </c>
    </row>
    <row r="1087" s="44" customFormat="1" ht="17" customHeight="1" spans="1:3">
      <c r="A1087" s="75">
        <v>21508</v>
      </c>
      <c r="B1087" s="50" t="s">
        <v>913</v>
      </c>
      <c r="C1087" s="51">
        <f>SUM(C1088:C1094)</f>
        <v>3205</v>
      </c>
    </row>
    <row r="1088" s="44" customFormat="1" ht="17" customHeight="1" spans="1:3">
      <c r="A1088" s="75">
        <v>2150801</v>
      </c>
      <c r="B1088" s="52" t="s">
        <v>91</v>
      </c>
      <c r="C1088" s="51">
        <v>604</v>
      </c>
    </row>
    <row r="1089" s="44" customFormat="1" ht="17" customHeight="1" spans="1:3">
      <c r="A1089" s="75">
        <v>2150802</v>
      </c>
      <c r="B1089" s="52" t="s">
        <v>92</v>
      </c>
      <c r="C1089" s="51">
        <v>2131</v>
      </c>
    </row>
    <row r="1090" s="44" customFormat="1" ht="17" customHeight="1" spans="1:3">
      <c r="A1090" s="75">
        <v>2150803</v>
      </c>
      <c r="B1090" s="52" t="s">
        <v>93</v>
      </c>
      <c r="C1090" s="51">
        <v>0</v>
      </c>
    </row>
    <row r="1091" s="44" customFormat="1" ht="17" customHeight="1" spans="1:3">
      <c r="A1091" s="75">
        <v>2150804</v>
      </c>
      <c r="B1091" s="52" t="s">
        <v>914</v>
      </c>
      <c r="C1091" s="51">
        <v>0</v>
      </c>
    </row>
    <row r="1092" s="44" customFormat="1" ht="17" customHeight="1" spans="1:3">
      <c r="A1092" s="75">
        <v>2150805</v>
      </c>
      <c r="B1092" s="52" t="s">
        <v>915</v>
      </c>
      <c r="C1092" s="51">
        <v>448</v>
      </c>
    </row>
    <row r="1093" s="44" customFormat="1" ht="17" customHeight="1" spans="1:3">
      <c r="A1093" s="75">
        <v>2150806</v>
      </c>
      <c r="B1093" s="52" t="s">
        <v>916</v>
      </c>
      <c r="C1093" s="51">
        <v>0</v>
      </c>
    </row>
    <row r="1094" s="44" customFormat="1" ht="17" customHeight="1" spans="1:3">
      <c r="A1094" s="75">
        <v>2150899</v>
      </c>
      <c r="B1094" s="52" t="s">
        <v>917</v>
      </c>
      <c r="C1094" s="51">
        <v>22</v>
      </c>
    </row>
    <row r="1095" s="44" customFormat="1" ht="17" customHeight="1" spans="1:3">
      <c r="A1095" s="75">
        <v>21599</v>
      </c>
      <c r="B1095" s="50" t="s">
        <v>918</v>
      </c>
      <c r="C1095" s="51">
        <f>SUM(C1096:C1100)</f>
        <v>0</v>
      </c>
    </row>
    <row r="1096" s="44" customFormat="1" ht="17" customHeight="1" spans="1:3">
      <c r="A1096" s="75">
        <v>2159901</v>
      </c>
      <c r="B1096" s="52" t="s">
        <v>919</v>
      </c>
      <c r="C1096" s="51">
        <v>0</v>
      </c>
    </row>
    <row r="1097" s="44" customFormat="1" ht="17" customHeight="1" spans="1:3">
      <c r="A1097" s="75">
        <v>2159904</v>
      </c>
      <c r="B1097" s="52" t="s">
        <v>920</v>
      </c>
      <c r="C1097" s="51">
        <v>0</v>
      </c>
    </row>
    <row r="1098" s="44" customFormat="1" ht="17" customHeight="1" spans="1:3">
      <c r="A1098" s="75">
        <v>2159905</v>
      </c>
      <c r="B1098" s="52" t="s">
        <v>921</v>
      </c>
      <c r="C1098" s="51">
        <v>0</v>
      </c>
    </row>
    <row r="1099" s="44" customFormat="1" ht="17" customHeight="1" spans="1:3">
      <c r="A1099" s="75">
        <v>2159906</v>
      </c>
      <c r="B1099" s="52" t="s">
        <v>922</v>
      </c>
      <c r="C1099" s="51">
        <v>0</v>
      </c>
    </row>
    <row r="1100" s="44" customFormat="1" ht="17" customHeight="1" spans="1:3">
      <c r="A1100" s="75">
        <v>2159999</v>
      </c>
      <c r="B1100" s="52" t="s">
        <v>923</v>
      </c>
      <c r="C1100" s="51">
        <v>0</v>
      </c>
    </row>
    <row r="1101" s="44" customFormat="1" ht="17" customHeight="1" spans="1:3">
      <c r="A1101" s="75">
        <v>216</v>
      </c>
      <c r="B1101" s="50" t="s">
        <v>924</v>
      </c>
      <c r="C1101" s="51">
        <f>SUM(C1102,C1112,C1118)</f>
        <v>3648</v>
      </c>
    </row>
    <row r="1102" s="44" customFormat="1" ht="17" customHeight="1" spans="1:3">
      <c r="A1102" s="75">
        <v>21602</v>
      </c>
      <c r="B1102" s="50" t="s">
        <v>925</v>
      </c>
      <c r="C1102" s="51">
        <f>SUM(C1103:C1111)</f>
        <v>892</v>
      </c>
    </row>
    <row r="1103" s="44" customFormat="1" ht="17" customHeight="1" spans="1:3">
      <c r="A1103" s="75">
        <v>2160201</v>
      </c>
      <c r="B1103" s="52" t="s">
        <v>91</v>
      </c>
      <c r="C1103" s="51">
        <v>527</v>
      </c>
    </row>
    <row r="1104" s="44" customFormat="1" ht="17" customHeight="1" spans="1:3">
      <c r="A1104" s="75">
        <v>2160202</v>
      </c>
      <c r="B1104" s="52" t="s">
        <v>92</v>
      </c>
      <c r="C1104" s="51">
        <v>365</v>
      </c>
    </row>
    <row r="1105" s="44" customFormat="1" ht="17" customHeight="1" spans="1:3">
      <c r="A1105" s="75">
        <v>2160203</v>
      </c>
      <c r="B1105" s="52" t="s">
        <v>93</v>
      </c>
      <c r="C1105" s="51">
        <v>0</v>
      </c>
    </row>
    <row r="1106" s="44" customFormat="1" ht="17" customHeight="1" spans="1:3">
      <c r="A1106" s="75">
        <v>2160216</v>
      </c>
      <c r="B1106" s="52" t="s">
        <v>926</v>
      </c>
      <c r="C1106" s="51">
        <v>0</v>
      </c>
    </row>
    <row r="1107" s="44" customFormat="1" ht="17" customHeight="1" spans="1:3">
      <c r="A1107" s="75">
        <v>2160217</v>
      </c>
      <c r="B1107" s="52" t="s">
        <v>927</v>
      </c>
      <c r="C1107" s="51">
        <v>0</v>
      </c>
    </row>
    <row r="1108" s="44" customFormat="1" ht="17" customHeight="1" spans="1:3">
      <c r="A1108" s="75">
        <v>2160218</v>
      </c>
      <c r="B1108" s="52" t="s">
        <v>928</v>
      </c>
      <c r="C1108" s="51">
        <v>0</v>
      </c>
    </row>
    <row r="1109" s="44" customFormat="1" ht="17" customHeight="1" spans="1:3">
      <c r="A1109" s="75">
        <v>2160219</v>
      </c>
      <c r="B1109" s="52" t="s">
        <v>929</v>
      </c>
      <c r="C1109" s="51">
        <v>0</v>
      </c>
    </row>
    <row r="1110" s="44" customFormat="1" ht="17" customHeight="1" spans="1:3">
      <c r="A1110" s="75">
        <v>2160250</v>
      </c>
      <c r="B1110" s="52" t="s">
        <v>100</v>
      </c>
      <c r="C1110" s="51">
        <v>0</v>
      </c>
    </row>
    <row r="1111" s="44" customFormat="1" ht="17" customHeight="1" spans="1:3">
      <c r="A1111" s="75">
        <v>2160299</v>
      </c>
      <c r="B1111" s="52" t="s">
        <v>930</v>
      </c>
      <c r="C1111" s="51">
        <v>0</v>
      </c>
    </row>
    <row r="1112" s="44" customFormat="1" ht="17" customHeight="1" spans="1:3">
      <c r="A1112" s="75">
        <v>21606</v>
      </c>
      <c r="B1112" s="50" t="s">
        <v>931</v>
      </c>
      <c r="C1112" s="51">
        <f>SUM(C1113:C1117)</f>
        <v>81</v>
      </c>
    </row>
    <row r="1113" s="44" customFormat="1" ht="17" customHeight="1" spans="1:3">
      <c r="A1113" s="75">
        <v>2160601</v>
      </c>
      <c r="B1113" s="52" t="s">
        <v>91</v>
      </c>
      <c r="C1113" s="51">
        <v>0</v>
      </c>
    </row>
    <row r="1114" s="44" customFormat="1" ht="17" customHeight="1" spans="1:3">
      <c r="A1114" s="75">
        <v>2160602</v>
      </c>
      <c r="B1114" s="52" t="s">
        <v>92</v>
      </c>
      <c r="C1114" s="51">
        <v>0</v>
      </c>
    </row>
    <row r="1115" s="44" customFormat="1" ht="17" customHeight="1" spans="1:3">
      <c r="A1115" s="75">
        <v>2160603</v>
      </c>
      <c r="B1115" s="52" t="s">
        <v>93</v>
      </c>
      <c r="C1115" s="51">
        <v>0</v>
      </c>
    </row>
    <row r="1116" s="44" customFormat="1" ht="17" customHeight="1" spans="1:3">
      <c r="A1116" s="75">
        <v>2160607</v>
      </c>
      <c r="B1116" s="52" t="s">
        <v>932</v>
      </c>
      <c r="C1116" s="51">
        <v>0</v>
      </c>
    </row>
    <row r="1117" s="44" customFormat="1" ht="17" customHeight="1" spans="1:3">
      <c r="A1117" s="75">
        <v>2160699</v>
      </c>
      <c r="B1117" s="52" t="s">
        <v>933</v>
      </c>
      <c r="C1117" s="51">
        <v>81</v>
      </c>
    </row>
    <row r="1118" s="44" customFormat="1" ht="17" customHeight="1" spans="1:3">
      <c r="A1118" s="75">
        <v>21699</v>
      </c>
      <c r="B1118" s="50" t="s">
        <v>934</v>
      </c>
      <c r="C1118" s="51">
        <f>SUM(C1119:C1120)</f>
        <v>2675</v>
      </c>
    </row>
    <row r="1119" s="44" customFormat="1" ht="17" customHeight="1" spans="1:3">
      <c r="A1119" s="75">
        <v>2169901</v>
      </c>
      <c r="B1119" s="52" t="s">
        <v>935</v>
      </c>
      <c r="C1119" s="51">
        <v>2000</v>
      </c>
    </row>
    <row r="1120" s="44" customFormat="1" ht="17" customHeight="1" spans="1:3">
      <c r="A1120" s="75">
        <v>2169999</v>
      </c>
      <c r="B1120" s="52" t="s">
        <v>936</v>
      </c>
      <c r="C1120" s="51">
        <v>675</v>
      </c>
    </row>
    <row r="1121" s="44" customFormat="1" ht="17" customHeight="1" spans="1:3">
      <c r="A1121" s="75">
        <v>217</v>
      </c>
      <c r="B1121" s="50" t="s">
        <v>937</v>
      </c>
      <c r="C1121" s="51">
        <f>SUM(C1122,C1129,C1139,C1145,C1148)</f>
        <v>3456</v>
      </c>
    </row>
    <row r="1122" s="44" customFormat="1" ht="17" customHeight="1" spans="1:3">
      <c r="A1122" s="75">
        <v>21701</v>
      </c>
      <c r="B1122" s="50" t="s">
        <v>938</v>
      </c>
      <c r="C1122" s="51">
        <f>SUM(C1123:C1128)</f>
        <v>687</v>
      </c>
    </row>
    <row r="1123" s="44" customFormat="1" ht="17" customHeight="1" spans="1:3">
      <c r="A1123" s="75">
        <v>2170101</v>
      </c>
      <c r="B1123" s="52" t="s">
        <v>91</v>
      </c>
      <c r="C1123" s="51">
        <v>179</v>
      </c>
    </row>
    <row r="1124" s="44" customFormat="1" ht="17" customHeight="1" spans="1:3">
      <c r="A1124" s="75">
        <v>2170102</v>
      </c>
      <c r="B1124" s="52" t="s">
        <v>92</v>
      </c>
      <c r="C1124" s="51">
        <v>7</v>
      </c>
    </row>
    <row r="1125" s="44" customFormat="1" ht="17" customHeight="1" spans="1:3">
      <c r="A1125" s="75">
        <v>2170103</v>
      </c>
      <c r="B1125" s="52" t="s">
        <v>93</v>
      </c>
      <c r="C1125" s="51">
        <v>0</v>
      </c>
    </row>
    <row r="1126" s="44" customFormat="1" ht="17" customHeight="1" spans="1:3">
      <c r="A1126" s="75">
        <v>2170104</v>
      </c>
      <c r="B1126" s="52" t="s">
        <v>939</v>
      </c>
      <c r="C1126" s="51">
        <v>0</v>
      </c>
    </row>
    <row r="1127" s="44" customFormat="1" ht="17" customHeight="1" spans="1:3">
      <c r="A1127" s="75">
        <v>2170150</v>
      </c>
      <c r="B1127" s="52" t="s">
        <v>100</v>
      </c>
      <c r="C1127" s="51">
        <v>0</v>
      </c>
    </row>
    <row r="1128" s="44" customFormat="1" ht="17" customHeight="1" spans="1:3">
      <c r="A1128" s="75">
        <v>2170199</v>
      </c>
      <c r="B1128" s="52" t="s">
        <v>940</v>
      </c>
      <c r="C1128" s="51">
        <v>501</v>
      </c>
    </row>
    <row r="1129" s="44" customFormat="1" ht="17" customHeight="1" spans="1:3">
      <c r="A1129" s="75">
        <v>21702</v>
      </c>
      <c r="B1129" s="50" t="s">
        <v>941</v>
      </c>
      <c r="C1129" s="51">
        <f>SUM(C1130:C1138)</f>
        <v>0</v>
      </c>
    </row>
    <row r="1130" s="44" customFormat="1" ht="17" customHeight="1" spans="1:3">
      <c r="A1130" s="75">
        <v>2170201</v>
      </c>
      <c r="B1130" s="52" t="s">
        <v>942</v>
      </c>
      <c r="C1130" s="51">
        <v>0</v>
      </c>
    </row>
    <row r="1131" s="44" customFormat="1" ht="17" customHeight="1" spans="1:3">
      <c r="A1131" s="75">
        <v>2170202</v>
      </c>
      <c r="B1131" s="52" t="s">
        <v>943</v>
      </c>
      <c r="C1131" s="51">
        <v>0</v>
      </c>
    </row>
    <row r="1132" s="44" customFormat="1" ht="17" customHeight="1" spans="1:3">
      <c r="A1132" s="75">
        <v>2170203</v>
      </c>
      <c r="B1132" s="52" t="s">
        <v>944</v>
      </c>
      <c r="C1132" s="51">
        <v>0</v>
      </c>
    </row>
    <row r="1133" s="44" customFormat="1" ht="17" customHeight="1" spans="1:3">
      <c r="A1133" s="75">
        <v>2170204</v>
      </c>
      <c r="B1133" s="52" t="s">
        <v>945</v>
      </c>
      <c r="C1133" s="51">
        <v>0</v>
      </c>
    </row>
    <row r="1134" s="44" customFormat="1" ht="17" customHeight="1" spans="1:3">
      <c r="A1134" s="75">
        <v>2170205</v>
      </c>
      <c r="B1134" s="52" t="s">
        <v>946</v>
      </c>
      <c r="C1134" s="51">
        <v>0</v>
      </c>
    </row>
    <row r="1135" s="44" customFormat="1" ht="17" customHeight="1" spans="1:3">
      <c r="A1135" s="75">
        <v>2170206</v>
      </c>
      <c r="B1135" s="52" t="s">
        <v>947</v>
      </c>
      <c r="C1135" s="51">
        <v>0</v>
      </c>
    </row>
    <row r="1136" s="44" customFormat="1" ht="17" customHeight="1" spans="1:3">
      <c r="A1136" s="75">
        <v>2170207</v>
      </c>
      <c r="B1136" s="52" t="s">
        <v>948</v>
      </c>
      <c r="C1136" s="51">
        <v>0</v>
      </c>
    </row>
    <row r="1137" s="44" customFormat="1" ht="17" customHeight="1" spans="1:3">
      <c r="A1137" s="75">
        <v>2170208</v>
      </c>
      <c r="B1137" s="52" t="s">
        <v>949</v>
      </c>
      <c r="C1137" s="51">
        <v>0</v>
      </c>
    </row>
    <row r="1138" s="44" customFormat="1" ht="17" customHeight="1" spans="1:3">
      <c r="A1138" s="75">
        <v>2170299</v>
      </c>
      <c r="B1138" s="52" t="s">
        <v>950</v>
      </c>
      <c r="C1138" s="51">
        <v>0</v>
      </c>
    </row>
    <row r="1139" s="44" customFormat="1" ht="17" customHeight="1" spans="1:3">
      <c r="A1139" s="75">
        <v>21703</v>
      </c>
      <c r="B1139" s="50" t="s">
        <v>951</v>
      </c>
      <c r="C1139" s="51">
        <f>SUM(C1140:C1144)</f>
        <v>1308</v>
      </c>
    </row>
    <row r="1140" s="44" customFormat="1" ht="17" customHeight="1" spans="1:3">
      <c r="A1140" s="75">
        <v>2170301</v>
      </c>
      <c r="B1140" s="52" t="s">
        <v>952</v>
      </c>
      <c r="C1140" s="51">
        <v>0</v>
      </c>
    </row>
    <row r="1141" s="44" customFormat="1" ht="17" customHeight="1" spans="1:3">
      <c r="A1141" s="75">
        <v>2170302</v>
      </c>
      <c r="B1141" s="52" t="s">
        <v>953</v>
      </c>
      <c r="C1141" s="51">
        <v>0</v>
      </c>
    </row>
    <row r="1142" s="44" customFormat="1" ht="17" customHeight="1" spans="1:3">
      <c r="A1142" s="75">
        <v>2170303</v>
      </c>
      <c r="B1142" s="52" t="s">
        <v>954</v>
      </c>
      <c r="C1142" s="51">
        <v>0</v>
      </c>
    </row>
    <row r="1143" s="44" customFormat="1" ht="17" customHeight="1" spans="1:3">
      <c r="A1143" s="75">
        <v>2170304</v>
      </c>
      <c r="B1143" s="52" t="s">
        <v>955</v>
      </c>
      <c r="C1143" s="51">
        <v>0</v>
      </c>
    </row>
    <row r="1144" s="44" customFormat="1" ht="17" customHeight="1" spans="1:3">
      <c r="A1144" s="75">
        <v>2170399</v>
      </c>
      <c r="B1144" s="52" t="s">
        <v>956</v>
      </c>
      <c r="C1144" s="51">
        <v>1308</v>
      </c>
    </row>
    <row r="1145" s="44" customFormat="1" ht="17" customHeight="1" spans="1:3">
      <c r="A1145" s="75">
        <v>21704</v>
      </c>
      <c r="B1145" s="50" t="s">
        <v>957</v>
      </c>
      <c r="C1145" s="51">
        <f>SUM(C1146:C1147)</f>
        <v>0</v>
      </c>
    </row>
    <row r="1146" s="44" customFormat="1" ht="17" customHeight="1" spans="1:3">
      <c r="A1146" s="75">
        <v>2170401</v>
      </c>
      <c r="B1146" s="52" t="s">
        <v>958</v>
      </c>
      <c r="C1146" s="51">
        <v>0</v>
      </c>
    </row>
    <row r="1147" s="44" customFormat="1" ht="17" customHeight="1" spans="1:3">
      <c r="A1147" s="75">
        <v>2170499</v>
      </c>
      <c r="B1147" s="52" t="s">
        <v>959</v>
      </c>
      <c r="C1147" s="51">
        <v>0</v>
      </c>
    </row>
    <row r="1148" s="44" customFormat="1" ht="17" customHeight="1" spans="1:3">
      <c r="A1148" s="75">
        <v>21799</v>
      </c>
      <c r="B1148" s="50" t="s">
        <v>960</v>
      </c>
      <c r="C1148" s="51">
        <f>SUM(C1149:C1150)</f>
        <v>1461</v>
      </c>
    </row>
    <row r="1149" s="44" customFormat="1" ht="17" customHeight="1" spans="1:3">
      <c r="A1149" s="75">
        <v>2179901</v>
      </c>
      <c r="B1149" s="52" t="s">
        <v>961</v>
      </c>
      <c r="C1149" s="51">
        <v>559</v>
      </c>
    </row>
    <row r="1150" s="44" customFormat="1" ht="17" customHeight="1" spans="1:3">
      <c r="A1150" s="75">
        <v>2179902</v>
      </c>
      <c r="B1150" s="52" t="s">
        <v>962</v>
      </c>
      <c r="C1150" s="51">
        <v>902</v>
      </c>
    </row>
    <row r="1151" s="44" customFormat="1" ht="17" customHeight="1" spans="1:3">
      <c r="A1151" s="75">
        <v>219</v>
      </c>
      <c r="B1151" s="50" t="s">
        <v>963</v>
      </c>
      <c r="C1151" s="51">
        <f>SUM(C1152:C1160)</f>
        <v>600</v>
      </c>
    </row>
    <row r="1152" s="44" customFormat="1" ht="17" customHeight="1" spans="1:3">
      <c r="A1152" s="75">
        <v>21901</v>
      </c>
      <c r="B1152" s="50" t="s">
        <v>964</v>
      </c>
      <c r="C1152" s="51">
        <v>0</v>
      </c>
    </row>
    <row r="1153" s="44" customFormat="1" ht="17" customHeight="1" spans="1:3">
      <c r="A1153" s="75">
        <v>21902</v>
      </c>
      <c r="B1153" s="50" t="s">
        <v>965</v>
      </c>
      <c r="C1153" s="51">
        <v>0</v>
      </c>
    </row>
    <row r="1154" s="44" customFormat="1" ht="17" customHeight="1" spans="1:3">
      <c r="A1154" s="75">
        <v>21903</v>
      </c>
      <c r="B1154" s="50" t="s">
        <v>966</v>
      </c>
      <c r="C1154" s="51">
        <v>0</v>
      </c>
    </row>
    <row r="1155" s="44" customFormat="1" ht="17" customHeight="1" spans="1:3">
      <c r="A1155" s="75">
        <v>21904</v>
      </c>
      <c r="B1155" s="50" t="s">
        <v>967</v>
      </c>
      <c r="C1155" s="51">
        <v>0</v>
      </c>
    </row>
    <row r="1156" s="44" customFormat="1" ht="17" customHeight="1" spans="1:3">
      <c r="A1156" s="75">
        <v>21905</v>
      </c>
      <c r="B1156" s="50" t="s">
        <v>968</v>
      </c>
      <c r="C1156" s="51">
        <v>0</v>
      </c>
    </row>
    <row r="1157" s="44" customFormat="1" ht="17" customHeight="1" spans="1:3">
      <c r="A1157" s="75">
        <v>21906</v>
      </c>
      <c r="B1157" s="50" t="s">
        <v>969</v>
      </c>
      <c r="C1157" s="51">
        <v>600</v>
      </c>
    </row>
    <row r="1158" s="44" customFormat="1" ht="17" customHeight="1" spans="1:3">
      <c r="A1158" s="75">
        <v>21907</v>
      </c>
      <c r="B1158" s="50" t="s">
        <v>970</v>
      </c>
      <c r="C1158" s="51">
        <v>0</v>
      </c>
    </row>
    <row r="1159" s="44" customFormat="1" ht="17" customHeight="1" spans="1:3">
      <c r="A1159" s="75">
        <v>21908</v>
      </c>
      <c r="B1159" s="50" t="s">
        <v>971</v>
      </c>
      <c r="C1159" s="51">
        <v>0</v>
      </c>
    </row>
    <row r="1160" s="44" customFormat="1" ht="17" customHeight="1" spans="1:3">
      <c r="A1160" s="75">
        <v>21999</v>
      </c>
      <c r="B1160" s="50" t="s">
        <v>972</v>
      </c>
      <c r="C1160" s="51">
        <v>0</v>
      </c>
    </row>
    <row r="1161" s="44" customFormat="1" ht="17" customHeight="1" spans="1:3">
      <c r="A1161" s="75">
        <v>220</v>
      </c>
      <c r="B1161" s="50" t="s">
        <v>973</v>
      </c>
      <c r="C1161" s="51">
        <f>SUM(C1162,C1189,C1204)</f>
        <v>6883</v>
      </c>
    </row>
    <row r="1162" s="44" customFormat="1" ht="17" customHeight="1" spans="1:3">
      <c r="A1162" s="75">
        <v>22001</v>
      </c>
      <c r="B1162" s="50" t="s">
        <v>974</v>
      </c>
      <c r="C1162" s="51">
        <f>SUM(C1163:C1188)</f>
        <v>6495</v>
      </c>
    </row>
    <row r="1163" s="44" customFormat="1" ht="17" customHeight="1" spans="1:3">
      <c r="A1163" s="75">
        <v>2200101</v>
      </c>
      <c r="B1163" s="52" t="s">
        <v>91</v>
      </c>
      <c r="C1163" s="51">
        <v>1505</v>
      </c>
    </row>
    <row r="1164" s="44" customFormat="1" ht="17" customHeight="1" spans="1:3">
      <c r="A1164" s="75">
        <v>2200102</v>
      </c>
      <c r="B1164" s="52" t="s">
        <v>92</v>
      </c>
      <c r="C1164" s="51">
        <v>24</v>
      </c>
    </row>
    <row r="1165" s="44" customFormat="1" ht="17" customHeight="1" spans="1:3">
      <c r="A1165" s="75">
        <v>2200103</v>
      </c>
      <c r="B1165" s="52" t="s">
        <v>93</v>
      </c>
      <c r="C1165" s="51">
        <v>0</v>
      </c>
    </row>
    <row r="1166" s="44" customFormat="1" ht="17" customHeight="1" spans="1:3">
      <c r="A1166" s="75">
        <v>2200104</v>
      </c>
      <c r="B1166" s="52" t="s">
        <v>975</v>
      </c>
      <c r="C1166" s="51">
        <v>617</v>
      </c>
    </row>
    <row r="1167" s="44" customFormat="1" ht="17" customHeight="1" spans="1:3">
      <c r="A1167" s="75">
        <v>2200106</v>
      </c>
      <c r="B1167" s="52" t="s">
        <v>976</v>
      </c>
      <c r="C1167" s="51">
        <v>83</v>
      </c>
    </row>
    <row r="1168" s="44" customFormat="1" ht="17" customHeight="1" spans="1:3">
      <c r="A1168" s="75">
        <v>2200107</v>
      </c>
      <c r="B1168" s="52" t="s">
        <v>977</v>
      </c>
      <c r="C1168" s="51">
        <v>0</v>
      </c>
    </row>
    <row r="1169" s="44" customFormat="1" ht="17" customHeight="1" spans="1:3">
      <c r="A1169" s="75">
        <v>2200108</v>
      </c>
      <c r="B1169" s="52" t="s">
        <v>978</v>
      </c>
      <c r="C1169" s="51">
        <v>0</v>
      </c>
    </row>
    <row r="1170" s="44" customFormat="1" ht="17" customHeight="1" spans="1:3">
      <c r="A1170" s="75">
        <v>2200109</v>
      </c>
      <c r="B1170" s="52" t="s">
        <v>979</v>
      </c>
      <c r="C1170" s="51">
        <v>441</v>
      </c>
    </row>
    <row r="1171" s="44" customFormat="1" ht="17" customHeight="1" spans="1:3">
      <c r="A1171" s="75">
        <v>2200112</v>
      </c>
      <c r="B1171" s="52" t="s">
        <v>980</v>
      </c>
      <c r="C1171" s="51">
        <v>0</v>
      </c>
    </row>
    <row r="1172" s="44" customFormat="1" ht="17" customHeight="1" spans="1:3">
      <c r="A1172" s="75">
        <v>2200113</v>
      </c>
      <c r="B1172" s="52" t="s">
        <v>981</v>
      </c>
      <c r="C1172" s="51">
        <v>146</v>
      </c>
    </row>
    <row r="1173" s="44" customFormat="1" ht="17" customHeight="1" spans="1:3">
      <c r="A1173" s="75">
        <v>2200114</v>
      </c>
      <c r="B1173" s="52" t="s">
        <v>982</v>
      </c>
      <c r="C1173" s="51">
        <v>0</v>
      </c>
    </row>
    <row r="1174" s="44" customFormat="1" ht="17" customHeight="1" spans="1:3">
      <c r="A1174" s="75">
        <v>2200115</v>
      </c>
      <c r="B1174" s="52" t="s">
        <v>983</v>
      </c>
      <c r="C1174" s="51">
        <v>0</v>
      </c>
    </row>
    <row r="1175" s="44" customFormat="1" ht="17" customHeight="1" spans="1:3">
      <c r="A1175" s="75">
        <v>2200116</v>
      </c>
      <c r="B1175" s="52" t="s">
        <v>984</v>
      </c>
      <c r="C1175" s="51">
        <v>0</v>
      </c>
    </row>
    <row r="1176" s="44" customFormat="1" ht="17" customHeight="1" spans="1:3">
      <c r="A1176" s="75">
        <v>2200119</v>
      </c>
      <c r="B1176" s="52" t="s">
        <v>985</v>
      </c>
      <c r="C1176" s="51">
        <v>0</v>
      </c>
    </row>
    <row r="1177" s="44" customFormat="1" ht="17" customHeight="1" spans="1:3">
      <c r="A1177" s="75">
        <v>2200120</v>
      </c>
      <c r="B1177" s="52" t="s">
        <v>986</v>
      </c>
      <c r="C1177" s="51">
        <v>0</v>
      </c>
    </row>
    <row r="1178" s="44" customFormat="1" ht="17" customHeight="1" spans="1:3">
      <c r="A1178" s="75">
        <v>2200121</v>
      </c>
      <c r="B1178" s="52" t="s">
        <v>987</v>
      </c>
      <c r="C1178" s="51">
        <v>0</v>
      </c>
    </row>
    <row r="1179" s="44" customFormat="1" ht="17" customHeight="1" spans="1:3">
      <c r="A1179" s="75">
        <v>2200122</v>
      </c>
      <c r="B1179" s="52" t="s">
        <v>988</v>
      </c>
      <c r="C1179" s="51">
        <v>0</v>
      </c>
    </row>
    <row r="1180" s="44" customFormat="1" ht="17" customHeight="1" spans="1:3">
      <c r="A1180" s="75">
        <v>2200123</v>
      </c>
      <c r="B1180" s="52" t="s">
        <v>989</v>
      </c>
      <c r="C1180" s="51">
        <v>0</v>
      </c>
    </row>
    <row r="1181" s="44" customFormat="1" ht="17" customHeight="1" spans="1:3">
      <c r="A1181" s="75">
        <v>2200124</v>
      </c>
      <c r="B1181" s="52" t="s">
        <v>990</v>
      </c>
      <c r="C1181" s="51">
        <v>0</v>
      </c>
    </row>
    <row r="1182" s="44" customFormat="1" ht="17" customHeight="1" spans="1:3">
      <c r="A1182" s="75">
        <v>2200125</v>
      </c>
      <c r="B1182" s="52" t="s">
        <v>991</v>
      </c>
      <c r="C1182" s="51">
        <v>0</v>
      </c>
    </row>
    <row r="1183" s="44" customFormat="1" ht="17" customHeight="1" spans="1:3">
      <c r="A1183" s="75">
        <v>2200126</v>
      </c>
      <c r="B1183" s="52" t="s">
        <v>992</v>
      </c>
      <c r="C1183" s="51">
        <v>0</v>
      </c>
    </row>
    <row r="1184" s="44" customFormat="1" ht="17" customHeight="1" spans="1:3">
      <c r="A1184" s="75">
        <v>2200127</v>
      </c>
      <c r="B1184" s="52" t="s">
        <v>993</v>
      </c>
      <c r="C1184" s="51">
        <v>0</v>
      </c>
    </row>
    <row r="1185" s="44" customFormat="1" ht="17" customHeight="1" spans="1:3">
      <c r="A1185" s="75">
        <v>2200128</v>
      </c>
      <c r="B1185" s="52" t="s">
        <v>994</v>
      </c>
      <c r="C1185" s="51">
        <v>0</v>
      </c>
    </row>
    <row r="1186" s="44" customFormat="1" ht="17" customHeight="1" spans="1:3">
      <c r="A1186" s="75">
        <v>2200129</v>
      </c>
      <c r="B1186" s="52" t="s">
        <v>995</v>
      </c>
      <c r="C1186" s="51">
        <v>0</v>
      </c>
    </row>
    <row r="1187" s="44" customFormat="1" ht="17" customHeight="1" spans="1:3">
      <c r="A1187" s="75">
        <v>2200150</v>
      </c>
      <c r="B1187" s="52" t="s">
        <v>100</v>
      </c>
      <c r="C1187" s="51">
        <v>2600</v>
      </c>
    </row>
    <row r="1188" s="44" customFormat="1" ht="17" customHeight="1" spans="1:3">
      <c r="A1188" s="75">
        <v>2200199</v>
      </c>
      <c r="B1188" s="52" t="s">
        <v>996</v>
      </c>
      <c r="C1188" s="51">
        <v>1079</v>
      </c>
    </row>
    <row r="1189" s="44" customFormat="1" ht="17" customHeight="1" spans="1:3">
      <c r="A1189" s="75">
        <v>22005</v>
      </c>
      <c r="B1189" s="50" t="s">
        <v>997</v>
      </c>
      <c r="C1189" s="51">
        <f>SUM(C1190:C1203)</f>
        <v>388</v>
      </c>
    </row>
    <row r="1190" s="44" customFormat="1" ht="17" customHeight="1" spans="1:3">
      <c r="A1190" s="75">
        <v>2200501</v>
      </c>
      <c r="B1190" s="52" t="s">
        <v>91</v>
      </c>
      <c r="C1190" s="51">
        <v>186</v>
      </c>
    </row>
    <row r="1191" s="44" customFormat="1" ht="17" customHeight="1" spans="1:3">
      <c r="A1191" s="75">
        <v>2200502</v>
      </c>
      <c r="B1191" s="52" t="s">
        <v>92</v>
      </c>
      <c r="C1191" s="51">
        <v>0</v>
      </c>
    </row>
    <row r="1192" s="44" customFormat="1" ht="17" customHeight="1" spans="1:3">
      <c r="A1192" s="75">
        <v>2200503</v>
      </c>
      <c r="B1192" s="52" t="s">
        <v>93</v>
      </c>
      <c r="C1192" s="51">
        <v>0</v>
      </c>
    </row>
    <row r="1193" s="44" customFormat="1" ht="17" customHeight="1" spans="1:3">
      <c r="A1193" s="75">
        <v>2200504</v>
      </c>
      <c r="B1193" s="52" t="s">
        <v>998</v>
      </c>
      <c r="C1193" s="51">
        <v>67</v>
      </c>
    </row>
    <row r="1194" s="44" customFormat="1" ht="17" customHeight="1" spans="1:3">
      <c r="A1194" s="75">
        <v>2200506</v>
      </c>
      <c r="B1194" s="52" t="s">
        <v>999</v>
      </c>
      <c r="C1194" s="51">
        <v>0</v>
      </c>
    </row>
    <row r="1195" s="44" customFormat="1" ht="17" customHeight="1" spans="1:3">
      <c r="A1195" s="75">
        <v>2200507</v>
      </c>
      <c r="B1195" s="52" t="s">
        <v>1000</v>
      </c>
      <c r="C1195" s="51">
        <v>0</v>
      </c>
    </row>
    <row r="1196" s="44" customFormat="1" ht="17" customHeight="1" spans="1:3">
      <c r="A1196" s="75">
        <v>2200508</v>
      </c>
      <c r="B1196" s="52" t="s">
        <v>1001</v>
      </c>
      <c r="C1196" s="51">
        <v>0</v>
      </c>
    </row>
    <row r="1197" s="44" customFormat="1" ht="17" customHeight="1" spans="1:3">
      <c r="A1197" s="75">
        <v>2200509</v>
      </c>
      <c r="B1197" s="52" t="s">
        <v>1002</v>
      </c>
      <c r="C1197" s="51">
        <v>90</v>
      </c>
    </row>
    <row r="1198" s="44" customFormat="1" ht="17" customHeight="1" spans="1:3">
      <c r="A1198" s="75">
        <v>2200510</v>
      </c>
      <c r="B1198" s="52" t="s">
        <v>1003</v>
      </c>
      <c r="C1198" s="51">
        <v>45</v>
      </c>
    </row>
    <row r="1199" s="44" customFormat="1" ht="17" customHeight="1" spans="1:3">
      <c r="A1199" s="75">
        <v>2200511</v>
      </c>
      <c r="B1199" s="52" t="s">
        <v>1004</v>
      </c>
      <c r="C1199" s="51">
        <v>0</v>
      </c>
    </row>
    <row r="1200" s="44" customFormat="1" ht="17" customHeight="1" spans="1:3">
      <c r="A1200" s="75">
        <v>2200512</v>
      </c>
      <c r="B1200" s="52" t="s">
        <v>1005</v>
      </c>
      <c r="C1200" s="51">
        <v>0</v>
      </c>
    </row>
    <row r="1201" s="44" customFormat="1" ht="17" customHeight="1" spans="1:3">
      <c r="A1201" s="75">
        <v>2200513</v>
      </c>
      <c r="B1201" s="52" t="s">
        <v>1006</v>
      </c>
      <c r="C1201" s="51">
        <v>0</v>
      </c>
    </row>
    <row r="1202" s="44" customFormat="1" ht="17" customHeight="1" spans="1:3">
      <c r="A1202" s="75">
        <v>2200514</v>
      </c>
      <c r="B1202" s="52" t="s">
        <v>1007</v>
      </c>
      <c r="C1202" s="51">
        <v>0</v>
      </c>
    </row>
    <row r="1203" s="44" customFormat="1" ht="17" customHeight="1" spans="1:3">
      <c r="A1203" s="75">
        <v>2200599</v>
      </c>
      <c r="B1203" s="52" t="s">
        <v>1008</v>
      </c>
      <c r="C1203" s="51">
        <v>0</v>
      </c>
    </row>
    <row r="1204" s="44" customFormat="1" ht="17" customHeight="1" spans="1:3">
      <c r="A1204" s="75">
        <v>22099</v>
      </c>
      <c r="B1204" s="50" t="s">
        <v>1009</v>
      </c>
      <c r="C1204" s="51">
        <f>C1205</f>
        <v>0</v>
      </c>
    </row>
    <row r="1205" s="44" customFormat="1" ht="17" customHeight="1" spans="1:3">
      <c r="A1205" s="75">
        <v>2209901</v>
      </c>
      <c r="B1205" s="52" t="s">
        <v>1010</v>
      </c>
      <c r="C1205" s="51">
        <v>0</v>
      </c>
    </row>
    <row r="1206" s="44" customFormat="1" ht="17" customHeight="1" spans="1:3">
      <c r="A1206" s="75">
        <v>221</v>
      </c>
      <c r="B1206" s="50" t="s">
        <v>1011</v>
      </c>
      <c r="C1206" s="51">
        <f>SUM(C1207,C1218,C1222)</f>
        <v>16398</v>
      </c>
    </row>
    <row r="1207" s="44" customFormat="1" ht="17" customHeight="1" spans="1:3">
      <c r="A1207" s="75">
        <v>22101</v>
      </c>
      <c r="B1207" s="50" t="s">
        <v>1012</v>
      </c>
      <c r="C1207" s="51">
        <f>SUM(C1208:C1217)</f>
        <v>9738</v>
      </c>
    </row>
    <row r="1208" s="44" customFormat="1" ht="17" customHeight="1" spans="1:3">
      <c r="A1208" s="75">
        <v>2210101</v>
      </c>
      <c r="B1208" s="52" t="s">
        <v>1013</v>
      </c>
      <c r="C1208" s="51">
        <v>0</v>
      </c>
    </row>
    <row r="1209" s="44" customFormat="1" ht="17" customHeight="1" spans="1:3">
      <c r="A1209" s="75">
        <v>2210102</v>
      </c>
      <c r="B1209" s="52" t="s">
        <v>1014</v>
      </c>
      <c r="C1209" s="51">
        <v>0</v>
      </c>
    </row>
    <row r="1210" s="44" customFormat="1" ht="17" customHeight="1" spans="1:3">
      <c r="A1210" s="75">
        <v>2210103</v>
      </c>
      <c r="B1210" s="52" t="s">
        <v>1015</v>
      </c>
      <c r="C1210" s="51">
        <v>0</v>
      </c>
    </row>
    <row r="1211" s="44" customFormat="1" ht="17" customHeight="1" spans="1:3">
      <c r="A1211" s="75">
        <v>2210104</v>
      </c>
      <c r="B1211" s="52" t="s">
        <v>1016</v>
      </c>
      <c r="C1211" s="51">
        <v>0</v>
      </c>
    </row>
    <row r="1212" s="44" customFormat="1" ht="17" customHeight="1" spans="1:3">
      <c r="A1212" s="75">
        <v>2210105</v>
      </c>
      <c r="B1212" s="52" t="s">
        <v>1017</v>
      </c>
      <c r="C1212" s="51">
        <v>0</v>
      </c>
    </row>
    <row r="1213" s="44" customFormat="1" ht="17" customHeight="1" spans="1:3">
      <c r="A1213" s="75">
        <v>2210106</v>
      </c>
      <c r="B1213" s="52" t="s">
        <v>1018</v>
      </c>
      <c r="C1213" s="51">
        <v>0</v>
      </c>
    </row>
    <row r="1214" s="44" customFormat="1" ht="17" customHeight="1" spans="1:3">
      <c r="A1214" s="75">
        <v>2210107</v>
      </c>
      <c r="B1214" s="52" t="s">
        <v>1019</v>
      </c>
      <c r="C1214" s="51">
        <v>28</v>
      </c>
    </row>
    <row r="1215" s="44" customFormat="1" ht="17" customHeight="1" spans="1:3">
      <c r="A1215" s="75">
        <v>2210108</v>
      </c>
      <c r="B1215" s="52" t="s">
        <v>1020</v>
      </c>
      <c r="C1215" s="51">
        <v>9510</v>
      </c>
    </row>
    <row r="1216" s="44" customFormat="1" ht="17" customHeight="1" spans="1:3">
      <c r="A1216" s="75">
        <v>2210109</v>
      </c>
      <c r="B1216" s="52" t="s">
        <v>1021</v>
      </c>
      <c r="C1216" s="51">
        <v>0</v>
      </c>
    </row>
    <row r="1217" s="44" customFormat="1" ht="17" customHeight="1" spans="1:3">
      <c r="A1217" s="75">
        <v>2210199</v>
      </c>
      <c r="B1217" s="52" t="s">
        <v>1022</v>
      </c>
      <c r="C1217" s="51">
        <v>200</v>
      </c>
    </row>
    <row r="1218" s="44" customFormat="1" ht="17" customHeight="1" spans="1:3">
      <c r="A1218" s="75">
        <v>22102</v>
      </c>
      <c r="B1218" s="50" t="s">
        <v>1023</v>
      </c>
      <c r="C1218" s="51">
        <f>SUM(C1219:C1221)</f>
        <v>5968</v>
      </c>
    </row>
    <row r="1219" s="44" customFormat="1" ht="17" customHeight="1" spans="1:3">
      <c r="A1219" s="75">
        <v>2210201</v>
      </c>
      <c r="B1219" s="52" t="s">
        <v>1024</v>
      </c>
      <c r="C1219" s="51">
        <v>5968</v>
      </c>
    </row>
    <row r="1220" s="44" customFormat="1" ht="17" customHeight="1" spans="1:3">
      <c r="A1220" s="75">
        <v>2210202</v>
      </c>
      <c r="B1220" s="52" t="s">
        <v>1025</v>
      </c>
      <c r="C1220" s="51">
        <v>0</v>
      </c>
    </row>
    <row r="1221" s="44" customFormat="1" ht="17" customHeight="1" spans="1:3">
      <c r="A1221" s="75">
        <v>2210203</v>
      </c>
      <c r="B1221" s="52" t="s">
        <v>1026</v>
      </c>
      <c r="C1221" s="51">
        <v>0</v>
      </c>
    </row>
    <row r="1222" s="44" customFormat="1" ht="17" customHeight="1" spans="1:3">
      <c r="A1222" s="75">
        <v>22103</v>
      </c>
      <c r="B1222" s="50" t="s">
        <v>1027</v>
      </c>
      <c r="C1222" s="51">
        <f>SUM(C1223:C1225)</f>
        <v>692</v>
      </c>
    </row>
    <row r="1223" s="44" customFormat="1" ht="17" customHeight="1" spans="1:3">
      <c r="A1223" s="75">
        <v>2210301</v>
      </c>
      <c r="B1223" s="52" t="s">
        <v>1028</v>
      </c>
      <c r="C1223" s="51">
        <v>0</v>
      </c>
    </row>
    <row r="1224" s="44" customFormat="1" ht="17" customHeight="1" spans="1:3">
      <c r="A1224" s="75">
        <v>2210302</v>
      </c>
      <c r="B1224" s="52" t="s">
        <v>1029</v>
      </c>
      <c r="C1224" s="51">
        <v>692</v>
      </c>
    </row>
    <row r="1225" s="44" customFormat="1" ht="17" customHeight="1" spans="1:3">
      <c r="A1225" s="75">
        <v>2210399</v>
      </c>
      <c r="B1225" s="52" t="s">
        <v>1030</v>
      </c>
      <c r="C1225" s="51">
        <v>0</v>
      </c>
    </row>
    <row r="1226" s="44" customFormat="1" ht="17" customHeight="1" spans="1:3">
      <c r="A1226" s="75">
        <v>222</v>
      </c>
      <c r="B1226" s="50" t="s">
        <v>1031</v>
      </c>
      <c r="C1226" s="51">
        <f>SUM(C1227,C1242,C1256,C1261,C1267)</f>
        <v>5752</v>
      </c>
    </row>
    <row r="1227" s="44" customFormat="1" ht="17" customHeight="1" spans="1:3">
      <c r="A1227" s="75">
        <v>22201</v>
      </c>
      <c r="B1227" s="50" t="s">
        <v>1032</v>
      </c>
      <c r="C1227" s="51">
        <f>SUM(C1228:C1241)</f>
        <v>3601</v>
      </c>
    </row>
    <row r="1228" s="44" customFormat="1" ht="17" customHeight="1" spans="1:3">
      <c r="A1228" s="75">
        <v>2220101</v>
      </c>
      <c r="B1228" s="52" t="s">
        <v>91</v>
      </c>
      <c r="C1228" s="51">
        <v>0</v>
      </c>
    </row>
    <row r="1229" s="44" customFormat="1" ht="17" customHeight="1" spans="1:3">
      <c r="A1229" s="75">
        <v>2220102</v>
      </c>
      <c r="B1229" s="52" t="s">
        <v>92</v>
      </c>
      <c r="C1229" s="51">
        <v>0</v>
      </c>
    </row>
    <row r="1230" s="44" customFormat="1" ht="17" customHeight="1" spans="1:3">
      <c r="A1230" s="75">
        <v>2220103</v>
      </c>
      <c r="B1230" s="52" t="s">
        <v>93</v>
      </c>
      <c r="C1230" s="51">
        <v>0</v>
      </c>
    </row>
    <row r="1231" s="44" customFormat="1" ht="17" customHeight="1" spans="1:3">
      <c r="A1231" s="75">
        <v>2220104</v>
      </c>
      <c r="B1231" s="52" t="s">
        <v>1033</v>
      </c>
      <c r="C1231" s="51">
        <v>0</v>
      </c>
    </row>
    <row r="1232" s="44" customFormat="1" ht="17" customHeight="1" spans="1:3">
      <c r="A1232" s="75">
        <v>2220105</v>
      </c>
      <c r="B1232" s="52" t="s">
        <v>1034</v>
      </c>
      <c r="C1232" s="51">
        <v>0</v>
      </c>
    </row>
    <row r="1233" s="44" customFormat="1" ht="17" customHeight="1" spans="1:3">
      <c r="A1233" s="75">
        <v>2220106</v>
      </c>
      <c r="B1233" s="52" t="s">
        <v>1035</v>
      </c>
      <c r="C1233" s="51">
        <v>0</v>
      </c>
    </row>
    <row r="1234" s="44" customFormat="1" ht="17" customHeight="1" spans="1:3">
      <c r="A1234" s="75">
        <v>2220107</v>
      </c>
      <c r="B1234" s="52" t="s">
        <v>1036</v>
      </c>
      <c r="C1234" s="51">
        <v>0</v>
      </c>
    </row>
    <row r="1235" s="44" customFormat="1" ht="17" customHeight="1" spans="1:3">
      <c r="A1235" s="75">
        <v>2220112</v>
      </c>
      <c r="B1235" s="52" t="s">
        <v>1037</v>
      </c>
      <c r="C1235" s="51">
        <v>13</v>
      </c>
    </row>
    <row r="1236" s="44" customFormat="1" ht="17" customHeight="1" spans="1:3">
      <c r="A1236" s="75">
        <v>2220113</v>
      </c>
      <c r="B1236" s="52" t="s">
        <v>1038</v>
      </c>
      <c r="C1236" s="51">
        <v>0</v>
      </c>
    </row>
    <row r="1237" s="44" customFormat="1" ht="17" customHeight="1" spans="1:3">
      <c r="A1237" s="75">
        <v>2220114</v>
      </c>
      <c r="B1237" s="52" t="s">
        <v>1039</v>
      </c>
      <c r="C1237" s="51">
        <v>0</v>
      </c>
    </row>
    <row r="1238" s="44" customFormat="1" ht="17" customHeight="1" spans="1:3">
      <c r="A1238" s="75">
        <v>2220115</v>
      </c>
      <c r="B1238" s="52" t="s">
        <v>1040</v>
      </c>
      <c r="C1238" s="51">
        <v>1732</v>
      </c>
    </row>
    <row r="1239" s="44" customFormat="1" ht="17" customHeight="1" spans="1:3">
      <c r="A1239" s="75">
        <v>2220118</v>
      </c>
      <c r="B1239" s="52" t="s">
        <v>1041</v>
      </c>
      <c r="C1239" s="51">
        <v>0</v>
      </c>
    </row>
    <row r="1240" s="44" customFormat="1" ht="17" customHeight="1" spans="1:3">
      <c r="A1240" s="75">
        <v>2220150</v>
      </c>
      <c r="B1240" s="52" t="s">
        <v>100</v>
      </c>
      <c r="C1240" s="51">
        <v>0</v>
      </c>
    </row>
    <row r="1241" s="44" customFormat="1" ht="17" customHeight="1" spans="1:3">
      <c r="A1241" s="75">
        <v>2220199</v>
      </c>
      <c r="B1241" s="52" t="s">
        <v>1042</v>
      </c>
      <c r="C1241" s="51">
        <v>1856</v>
      </c>
    </row>
    <row r="1242" s="44" customFormat="1" ht="17" customHeight="1" spans="1:3">
      <c r="A1242" s="75">
        <v>22202</v>
      </c>
      <c r="B1242" s="50" t="s">
        <v>1043</v>
      </c>
      <c r="C1242" s="51">
        <f>SUM(C1243:C1255)</f>
        <v>0</v>
      </c>
    </row>
    <row r="1243" s="44" customFormat="1" ht="17" customHeight="1" spans="1:3">
      <c r="A1243" s="75">
        <v>2220201</v>
      </c>
      <c r="B1243" s="52" t="s">
        <v>91</v>
      </c>
      <c r="C1243" s="51">
        <v>0</v>
      </c>
    </row>
    <row r="1244" s="44" customFormat="1" ht="17" customHeight="1" spans="1:3">
      <c r="A1244" s="75">
        <v>2220202</v>
      </c>
      <c r="B1244" s="52" t="s">
        <v>92</v>
      </c>
      <c r="C1244" s="51">
        <v>0</v>
      </c>
    </row>
    <row r="1245" s="44" customFormat="1" ht="17" customHeight="1" spans="1:3">
      <c r="A1245" s="75">
        <v>2220203</v>
      </c>
      <c r="B1245" s="52" t="s">
        <v>93</v>
      </c>
      <c r="C1245" s="51">
        <v>0</v>
      </c>
    </row>
    <row r="1246" s="44" customFormat="1" ht="17" customHeight="1" spans="1:3">
      <c r="A1246" s="75">
        <v>2220204</v>
      </c>
      <c r="B1246" s="52" t="s">
        <v>1044</v>
      </c>
      <c r="C1246" s="51">
        <v>0</v>
      </c>
    </row>
    <row r="1247" s="44" customFormat="1" ht="17" customHeight="1" spans="1:3">
      <c r="A1247" s="75">
        <v>2220205</v>
      </c>
      <c r="B1247" s="52" t="s">
        <v>1045</v>
      </c>
      <c r="C1247" s="51">
        <v>0</v>
      </c>
    </row>
    <row r="1248" s="44" customFormat="1" ht="17" customHeight="1" spans="1:3">
      <c r="A1248" s="75">
        <v>2220206</v>
      </c>
      <c r="B1248" s="52" t="s">
        <v>1046</v>
      </c>
      <c r="C1248" s="51">
        <v>0</v>
      </c>
    </row>
    <row r="1249" s="44" customFormat="1" ht="17" customHeight="1" spans="1:3">
      <c r="A1249" s="75">
        <v>2220207</v>
      </c>
      <c r="B1249" s="52" t="s">
        <v>1047</v>
      </c>
      <c r="C1249" s="51">
        <v>0</v>
      </c>
    </row>
    <row r="1250" s="44" customFormat="1" ht="17" customHeight="1" spans="1:3">
      <c r="A1250" s="75">
        <v>2220209</v>
      </c>
      <c r="B1250" s="52" t="s">
        <v>1048</v>
      </c>
      <c r="C1250" s="51">
        <v>0</v>
      </c>
    </row>
    <row r="1251" s="44" customFormat="1" ht="17" customHeight="1" spans="1:3">
      <c r="A1251" s="75">
        <v>2220210</v>
      </c>
      <c r="B1251" s="52" t="s">
        <v>1049</v>
      </c>
      <c r="C1251" s="51">
        <v>0</v>
      </c>
    </row>
    <row r="1252" s="44" customFormat="1" ht="17" customHeight="1" spans="1:3">
      <c r="A1252" s="75">
        <v>2220211</v>
      </c>
      <c r="B1252" s="52" t="s">
        <v>1050</v>
      </c>
      <c r="C1252" s="51">
        <v>0</v>
      </c>
    </row>
    <row r="1253" s="44" customFormat="1" ht="17" customHeight="1" spans="1:3">
      <c r="A1253" s="75">
        <v>2220212</v>
      </c>
      <c r="B1253" s="52" t="s">
        <v>1051</v>
      </c>
      <c r="C1253" s="51">
        <v>0</v>
      </c>
    </row>
    <row r="1254" s="44" customFormat="1" ht="17" customHeight="1" spans="1:3">
      <c r="A1254" s="75">
        <v>2220250</v>
      </c>
      <c r="B1254" s="52" t="s">
        <v>100</v>
      </c>
      <c r="C1254" s="51">
        <v>0</v>
      </c>
    </row>
    <row r="1255" s="44" customFormat="1" ht="17" customHeight="1" spans="1:3">
      <c r="A1255" s="75">
        <v>2220299</v>
      </c>
      <c r="B1255" s="52" t="s">
        <v>1052</v>
      </c>
      <c r="C1255" s="51">
        <v>0</v>
      </c>
    </row>
    <row r="1256" s="44" customFormat="1" ht="17" customHeight="1" spans="1:3">
      <c r="A1256" s="75">
        <v>22203</v>
      </c>
      <c r="B1256" s="50" t="s">
        <v>1053</v>
      </c>
      <c r="C1256" s="51">
        <f>SUM(C1257:C1260)</f>
        <v>0</v>
      </c>
    </row>
    <row r="1257" s="44" customFormat="1" ht="17" customHeight="1" spans="1:3">
      <c r="A1257" s="75">
        <v>2220301</v>
      </c>
      <c r="B1257" s="52" t="s">
        <v>1054</v>
      </c>
      <c r="C1257" s="51">
        <v>0</v>
      </c>
    </row>
    <row r="1258" s="44" customFormat="1" ht="17" customHeight="1" spans="1:3">
      <c r="A1258" s="75">
        <v>2220303</v>
      </c>
      <c r="B1258" s="52" t="s">
        <v>1055</v>
      </c>
      <c r="C1258" s="51">
        <v>0</v>
      </c>
    </row>
    <row r="1259" s="44" customFormat="1" ht="17" customHeight="1" spans="1:3">
      <c r="A1259" s="75">
        <v>2220304</v>
      </c>
      <c r="B1259" s="52" t="s">
        <v>1056</v>
      </c>
      <c r="C1259" s="51">
        <v>0</v>
      </c>
    </row>
    <row r="1260" s="44" customFormat="1" ht="17" customHeight="1" spans="1:3">
      <c r="A1260" s="75">
        <v>2220399</v>
      </c>
      <c r="B1260" s="52" t="s">
        <v>1057</v>
      </c>
      <c r="C1260" s="51">
        <v>0</v>
      </c>
    </row>
    <row r="1261" s="44" customFormat="1" ht="17" customHeight="1" spans="1:3">
      <c r="A1261" s="75">
        <v>22204</v>
      </c>
      <c r="B1261" s="50" t="s">
        <v>1058</v>
      </c>
      <c r="C1261" s="51">
        <f>SUM(C1262:C1266)</f>
        <v>1556</v>
      </c>
    </row>
    <row r="1262" s="44" customFormat="1" ht="17" customHeight="1" spans="1:3">
      <c r="A1262" s="75">
        <v>2220401</v>
      </c>
      <c r="B1262" s="52" t="s">
        <v>1059</v>
      </c>
      <c r="C1262" s="51">
        <v>0</v>
      </c>
    </row>
    <row r="1263" s="44" customFormat="1" ht="17" customHeight="1" spans="1:3">
      <c r="A1263" s="75">
        <v>2220402</v>
      </c>
      <c r="B1263" s="52" t="s">
        <v>1060</v>
      </c>
      <c r="C1263" s="51">
        <v>0</v>
      </c>
    </row>
    <row r="1264" s="44" customFormat="1" ht="17" customHeight="1" spans="1:3">
      <c r="A1264" s="75">
        <v>2220403</v>
      </c>
      <c r="B1264" s="52" t="s">
        <v>1061</v>
      </c>
      <c r="C1264" s="51">
        <v>1556</v>
      </c>
    </row>
    <row r="1265" s="44" customFormat="1" ht="17" customHeight="1" spans="1:3">
      <c r="A1265" s="75">
        <v>2220404</v>
      </c>
      <c r="B1265" s="52" t="s">
        <v>1062</v>
      </c>
      <c r="C1265" s="51">
        <v>0</v>
      </c>
    </row>
    <row r="1266" s="44" customFormat="1" ht="17" customHeight="1" spans="1:3">
      <c r="A1266" s="75">
        <v>2220499</v>
      </c>
      <c r="B1266" s="52" t="s">
        <v>1063</v>
      </c>
      <c r="C1266" s="51">
        <v>0</v>
      </c>
    </row>
    <row r="1267" s="44" customFormat="1" ht="17" customHeight="1" spans="1:3">
      <c r="A1267" s="75">
        <v>22205</v>
      </c>
      <c r="B1267" s="50" t="s">
        <v>1064</v>
      </c>
      <c r="C1267" s="51">
        <f>SUM(C1268:C1279)</f>
        <v>595</v>
      </c>
    </row>
    <row r="1268" s="44" customFormat="1" ht="17" customHeight="1" spans="1:3">
      <c r="A1268" s="75">
        <v>2220501</v>
      </c>
      <c r="B1268" s="52" t="s">
        <v>1065</v>
      </c>
      <c r="C1268" s="51">
        <v>0</v>
      </c>
    </row>
    <row r="1269" s="44" customFormat="1" ht="17" customHeight="1" spans="1:3">
      <c r="A1269" s="75">
        <v>2220502</v>
      </c>
      <c r="B1269" s="52" t="s">
        <v>1066</v>
      </c>
      <c r="C1269" s="51">
        <v>0</v>
      </c>
    </row>
    <row r="1270" s="44" customFormat="1" ht="17" customHeight="1" spans="1:3">
      <c r="A1270" s="75">
        <v>2220503</v>
      </c>
      <c r="B1270" s="52" t="s">
        <v>1067</v>
      </c>
      <c r="C1270" s="51">
        <v>0</v>
      </c>
    </row>
    <row r="1271" s="44" customFormat="1" ht="17" customHeight="1" spans="1:3">
      <c r="A1271" s="75">
        <v>2220504</v>
      </c>
      <c r="B1271" s="52" t="s">
        <v>1068</v>
      </c>
      <c r="C1271" s="51">
        <v>0</v>
      </c>
    </row>
    <row r="1272" s="44" customFormat="1" ht="17" customHeight="1" spans="1:3">
      <c r="A1272" s="75">
        <v>2220505</v>
      </c>
      <c r="B1272" s="52" t="s">
        <v>1069</v>
      </c>
      <c r="C1272" s="51">
        <v>0</v>
      </c>
    </row>
    <row r="1273" s="44" customFormat="1" ht="17" customHeight="1" spans="1:3">
      <c r="A1273" s="75">
        <v>2220506</v>
      </c>
      <c r="B1273" s="52" t="s">
        <v>1070</v>
      </c>
      <c r="C1273" s="51">
        <v>0</v>
      </c>
    </row>
    <row r="1274" s="44" customFormat="1" ht="17" customHeight="1" spans="1:3">
      <c r="A1274" s="75">
        <v>2220507</v>
      </c>
      <c r="B1274" s="52" t="s">
        <v>1071</v>
      </c>
      <c r="C1274" s="51">
        <v>0</v>
      </c>
    </row>
    <row r="1275" s="44" customFormat="1" ht="17" customHeight="1" spans="1:3">
      <c r="A1275" s="75">
        <v>2220508</v>
      </c>
      <c r="B1275" s="52" t="s">
        <v>1072</v>
      </c>
      <c r="C1275" s="51">
        <v>0</v>
      </c>
    </row>
    <row r="1276" s="44" customFormat="1" ht="17" customHeight="1" spans="1:3">
      <c r="A1276" s="75">
        <v>2220509</v>
      </c>
      <c r="B1276" s="52" t="s">
        <v>1073</v>
      </c>
      <c r="C1276" s="51">
        <v>0</v>
      </c>
    </row>
    <row r="1277" s="44" customFormat="1" ht="17" customHeight="1" spans="1:3">
      <c r="A1277" s="75">
        <v>2220510</v>
      </c>
      <c r="B1277" s="52" t="s">
        <v>1074</v>
      </c>
      <c r="C1277" s="51">
        <v>0</v>
      </c>
    </row>
    <row r="1278" s="44" customFormat="1" ht="17" customHeight="1" spans="1:3">
      <c r="A1278" s="75">
        <v>2220511</v>
      </c>
      <c r="B1278" s="52" t="s">
        <v>1075</v>
      </c>
      <c r="C1278" s="51">
        <v>595</v>
      </c>
    </row>
    <row r="1279" s="44" customFormat="1" ht="17" customHeight="1" spans="1:3">
      <c r="A1279" s="75">
        <v>2220599</v>
      </c>
      <c r="B1279" s="52" t="s">
        <v>1076</v>
      </c>
      <c r="C1279" s="51">
        <v>0</v>
      </c>
    </row>
    <row r="1280" s="44" customFormat="1" ht="17" customHeight="1" spans="1:3">
      <c r="A1280" s="75">
        <v>224</v>
      </c>
      <c r="B1280" s="50" t="s">
        <v>1077</v>
      </c>
      <c r="C1280" s="51">
        <f>SUM(C1281,C1293,C1299,C1305,C1313,C1326,C1330,C1336)</f>
        <v>7985</v>
      </c>
    </row>
    <row r="1281" s="44" customFormat="1" ht="17" customHeight="1" spans="1:3">
      <c r="A1281" s="75">
        <v>22401</v>
      </c>
      <c r="B1281" s="50" t="s">
        <v>1078</v>
      </c>
      <c r="C1281" s="51">
        <f>SUM(C1282:C1292)</f>
        <v>6206</v>
      </c>
    </row>
    <row r="1282" s="44" customFormat="1" ht="17" customHeight="1" spans="1:3">
      <c r="A1282" s="75">
        <v>2240101</v>
      </c>
      <c r="B1282" s="52" t="s">
        <v>91</v>
      </c>
      <c r="C1282" s="51">
        <v>886</v>
      </c>
    </row>
    <row r="1283" s="44" customFormat="1" ht="17" customHeight="1" spans="1:3">
      <c r="A1283" s="75">
        <v>2240102</v>
      </c>
      <c r="B1283" s="52" t="s">
        <v>92</v>
      </c>
      <c r="C1283" s="51">
        <v>13</v>
      </c>
    </row>
    <row r="1284" s="44" customFormat="1" ht="17" customHeight="1" spans="1:3">
      <c r="A1284" s="75">
        <v>2240103</v>
      </c>
      <c r="B1284" s="52" t="s">
        <v>93</v>
      </c>
      <c r="C1284" s="51">
        <v>0</v>
      </c>
    </row>
    <row r="1285" s="44" customFormat="1" ht="17" customHeight="1" spans="1:3">
      <c r="A1285" s="75">
        <v>2240104</v>
      </c>
      <c r="B1285" s="52" t="s">
        <v>1079</v>
      </c>
      <c r="C1285" s="51">
        <v>436</v>
      </c>
    </row>
    <row r="1286" s="44" customFormat="1" ht="17" customHeight="1" spans="1:3">
      <c r="A1286" s="75">
        <v>2240105</v>
      </c>
      <c r="B1286" s="52" t="s">
        <v>1080</v>
      </c>
      <c r="C1286" s="51">
        <v>0</v>
      </c>
    </row>
    <row r="1287" s="44" customFormat="1" ht="17" customHeight="1" spans="1:3">
      <c r="A1287" s="75">
        <v>2240106</v>
      </c>
      <c r="B1287" s="52" t="s">
        <v>1081</v>
      </c>
      <c r="C1287" s="51">
        <v>79</v>
      </c>
    </row>
    <row r="1288" s="44" customFormat="1" ht="17" customHeight="1" spans="1:3">
      <c r="A1288" s="75">
        <v>2240107</v>
      </c>
      <c r="B1288" s="52" t="s">
        <v>1082</v>
      </c>
      <c r="C1288" s="51">
        <v>13</v>
      </c>
    </row>
    <row r="1289" s="44" customFormat="1" ht="17" customHeight="1" spans="1:3">
      <c r="A1289" s="75">
        <v>2240108</v>
      </c>
      <c r="B1289" s="52" t="s">
        <v>1083</v>
      </c>
      <c r="C1289" s="51">
        <v>0</v>
      </c>
    </row>
    <row r="1290" s="44" customFormat="1" ht="17" customHeight="1" spans="1:3">
      <c r="A1290" s="75">
        <v>2240109</v>
      </c>
      <c r="B1290" s="52" t="s">
        <v>1084</v>
      </c>
      <c r="C1290" s="51">
        <v>136</v>
      </c>
    </row>
    <row r="1291" s="44" customFormat="1" ht="17" customHeight="1" spans="1:3">
      <c r="A1291" s="75">
        <v>2240150</v>
      </c>
      <c r="B1291" s="52" t="s">
        <v>100</v>
      </c>
      <c r="C1291" s="51">
        <v>0</v>
      </c>
    </row>
    <row r="1292" s="44" customFormat="1" ht="17" customHeight="1" spans="1:3">
      <c r="A1292" s="75">
        <v>2240199</v>
      </c>
      <c r="B1292" s="52" t="s">
        <v>1085</v>
      </c>
      <c r="C1292" s="51">
        <v>4643</v>
      </c>
    </row>
    <row r="1293" s="44" customFormat="1" ht="17" customHeight="1" spans="1:3">
      <c r="A1293" s="75">
        <v>22402</v>
      </c>
      <c r="B1293" s="50" t="s">
        <v>1086</v>
      </c>
      <c r="C1293" s="51">
        <f>SUM(C1294:C1298)</f>
        <v>1570</v>
      </c>
    </row>
    <row r="1294" s="44" customFormat="1" ht="17" customHeight="1" spans="1:3">
      <c r="A1294" s="75">
        <v>2240201</v>
      </c>
      <c r="B1294" s="52" t="s">
        <v>91</v>
      </c>
      <c r="C1294" s="51">
        <v>0</v>
      </c>
    </row>
    <row r="1295" s="44" customFormat="1" ht="17" customHeight="1" spans="1:3">
      <c r="A1295" s="75">
        <v>2240202</v>
      </c>
      <c r="B1295" s="52" t="s">
        <v>92</v>
      </c>
      <c r="C1295" s="51">
        <v>1500</v>
      </c>
    </row>
    <row r="1296" s="44" customFormat="1" ht="17" customHeight="1" spans="1:3">
      <c r="A1296" s="75">
        <v>2240203</v>
      </c>
      <c r="B1296" s="52" t="s">
        <v>93</v>
      </c>
      <c r="C1296" s="51">
        <v>0</v>
      </c>
    </row>
    <row r="1297" s="44" customFormat="1" ht="17" customHeight="1" spans="1:3">
      <c r="A1297" s="75">
        <v>2240204</v>
      </c>
      <c r="B1297" s="52" t="s">
        <v>1087</v>
      </c>
      <c r="C1297" s="51">
        <v>0</v>
      </c>
    </row>
    <row r="1298" s="44" customFormat="1" ht="17" customHeight="1" spans="1:3">
      <c r="A1298" s="75">
        <v>2240299</v>
      </c>
      <c r="B1298" s="52" t="s">
        <v>1088</v>
      </c>
      <c r="C1298" s="51">
        <v>70</v>
      </c>
    </row>
    <row r="1299" s="44" customFormat="1" ht="17" customHeight="1" spans="1:3">
      <c r="A1299" s="75">
        <v>22403</v>
      </c>
      <c r="B1299" s="50" t="s">
        <v>1089</v>
      </c>
      <c r="C1299" s="51">
        <f>SUM(C1300:C1304)</f>
        <v>0</v>
      </c>
    </row>
    <row r="1300" s="44" customFormat="1" ht="17" customHeight="1" spans="1:3">
      <c r="A1300" s="75">
        <v>2240301</v>
      </c>
      <c r="B1300" s="52" t="s">
        <v>91</v>
      </c>
      <c r="C1300" s="51">
        <v>0</v>
      </c>
    </row>
    <row r="1301" s="44" customFormat="1" ht="17" customHeight="1" spans="1:3">
      <c r="A1301" s="75">
        <v>2240302</v>
      </c>
      <c r="B1301" s="52" t="s">
        <v>92</v>
      </c>
      <c r="C1301" s="51">
        <v>0</v>
      </c>
    </row>
    <row r="1302" s="44" customFormat="1" ht="17" customHeight="1" spans="1:3">
      <c r="A1302" s="75">
        <v>2240303</v>
      </c>
      <c r="B1302" s="52" t="s">
        <v>93</v>
      </c>
      <c r="C1302" s="51">
        <v>0</v>
      </c>
    </row>
    <row r="1303" s="44" customFormat="1" ht="17" customHeight="1" spans="1:3">
      <c r="A1303" s="75">
        <v>2240304</v>
      </c>
      <c r="B1303" s="52" t="s">
        <v>1090</v>
      </c>
      <c r="C1303" s="51">
        <v>0</v>
      </c>
    </row>
    <row r="1304" s="44" customFormat="1" ht="17" customHeight="1" spans="1:3">
      <c r="A1304" s="75">
        <v>2240399</v>
      </c>
      <c r="B1304" s="52" t="s">
        <v>1091</v>
      </c>
      <c r="C1304" s="51">
        <v>0</v>
      </c>
    </row>
    <row r="1305" s="44" customFormat="1" ht="17" customHeight="1" spans="1:3">
      <c r="A1305" s="75">
        <v>22404</v>
      </c>
      <c r="B1305" s="50" t="s">
        <v>1092</v>
      </c>
      <c r="C1305" s="51">
        <f>SUM(C1306:C1312)</f>
        <v>0</v>
      </c>
    </row>
    <row r="1306" s="44" customFormat="1" ht="17" customHeight="1" spans="1:3">
      <c r="A1306" s="75">
        <v>2240401</v>
      </c>
      <c r="B1306" s="52" t="s">
        <v>91</v>
      </c>
      <c r="C1306" s="51">
        <v>0</v>
      </c>
    </row>
    <row r="1307" s="44" customFormat="1" ht="17" customHeight="1" spans="1:3">
      <c r="A1307" s="75">
        <v>2240402</v>
      </c>
      <c r="B1307" s="52" t="s">
        <v>92</v>
      </c>
      <c r="C1307" s="51">
        <v>0</v>
      </c>
    </row>
    <row r="1308" s="44" customFormat="1" ht="17" customHeight="1" spans="1:3">
      <c r="A1308" s="75">
        <v>2240403</v>
      </c>
      <c r="B1308" s="52" t="s">
        <v>93</v>
      </c>
      <c r="C1308" s="51">
        <v>0</v>
      </c>
    </row>
    <row r="1309" s="44" customFormat="1" ht="17" customHeight="1" spans="1:3">
      <c r="A1309" s="75">
        <v>2240404</v>
      </c>
      <c r="B1309" s="52" t="s">
        <v>1093</v>
      </c>
      <c r="C1309" s="51">
        <v>0</v>
      </c>
    </row>
    <row r="1310" s="44" customFormat="1" ht="17" customHeight="1" spans="1:3">
      <c r="A1310" s="75">
        <v>2240405</v>
      </c>
      <c r="B1310" s="52" t="s">
        <v>1094</v>
      </c>
      <c r="C1310" s="51">
        <v>0</v>
      </c>
    </row>
    <row r="1311" s="44" customFormat="1" ht="17" customHeight="1" spans="1:3">
      <c r="A1311" s="75">
        <v>2240450</v>
      </c>
      <c r="B1311" s="52" t="s">
        <v>100</v>
      </c>
      <c r="C1311" s="51">
        <v>0</v>
      </c>
    </row>
    <row r="1312" s="44" customFormat="1" ht="17" customHeight="1" spans="1:3">
      <c r="A1312" s="75">
        <v>2240499</v>
      </c>
      <c r="B1312" s="52" t="s">
        <v>1095</v>
      </c>
      <c r="C1312" s="51">
        <v>0</v>
      </c>
    </row>
    <row r="1313" s="44" customFormat="1" ht="17" customHeight="1" spans="1:3">
      <c r="A1313" s="75">
        <v>22405</v>
      </c>
      <c r="B1313" s="50" t="s">
        <v>1096</v>
      </c>
      <c r="C1313" s="51">
        <f>SUM(C1314:C1325)</f>
        <v>87</v>
      </c>
    </row>
    <row r="1314" s="44" customFormat="1" ht="17" customHeight="1" spans="1:3">
      <c r="A1314" s="75">
        <v>2240501</v>
      </c>
      <c r="B1314" s="52" t="s">
        <v>91</v>
      </c>
      <c r="C1314" s="51">
        <v>20</v>
      </c>
    </row>
    <row r="1315" s="44" customFormat="1" ht="17" customHeight="1" spans="1:3">
      <c r="A1315" s="75">
        <v>2240502</v>
      </c>
      <c r="B1315" s="52" t="s">
        <v>92</v>
      </c>
      <c r="C1315" s="51">
        <v>0</v>
      </c>
    </row>
    <row r="1316" s="44" customFormat="1" ht="17" customHeight="1" spans="1:3">
      <c r="A1316" s="75">
        <v>2240503</v>
      </c>
      <c r="B1316" s="52" t="s">
        <v>93</v>
      </c>
      <c r="C1316" s="51">
        <v>0</v>
      </c>
    </row>
    <row r="1317" s="44" customFormat="1" ht="17" customHeight="1" spans="1:3">
      <c r="A1317" s="75">
        <v>2240504</v>
      </c>
      <c r="B1317" s="52" t="s">
        <v>1097</v>
      </c>
      <c r="C1317" s="51">
        <v>11</v>
      </c>
    </row>
    <row r="1318" s="44" customFormat="1" ht="17" customHeight="1" spans="1:3">
      <c r="A1318" s="75">
        <v>2240505</v>
      </c>
      <c r="B1318" s="52" t="s">
        <v>1098</v>
      </c>
      <c r="C1318" s="51">
        <v>0</v>
      </c>
    </row>
    <row r="1319" s="44" customFormat="1" ht="17" customHeight="1" spans="1:3">
      <c r="A1319" s="75">
        <v>2240506</v>
      </c>
      <c r="B1319" s="52" t="s">
        <v>1099</v>
      </c>
      <c r="C1319" s="51">
        <v>0</v>
      </c>
    </row>
    <row r="1320" s="44" customFormat="1" ht="17" customHeight="1" spans="1:3">
      <c r="A1320" s="75">
        <v>2240507</v>
      </c>
      <c r="B1320" s="52" t="s">
        <v>1100</v>
      </c>
      <c r="C1320" s="51">
        <v>0</v>
      </c>
    </row>
    <row r="1321" s="44" customFormat="1" ht="17" customHeight="1" spans="1:3">
      <c r="A1321" s="75">
        <v>2240508</v>
      </c>
      <c r="B1321" s="52" t="s">
        <v>1101</v>
      </c>
      <c r="C1321" s="51">
        <v>0</v>
      </c>
    </row>
    <row r="1322" s="44" customFormat="1" ht="17" customHeight="1" spans="1:3">
      <c r="A1322" s="75">
        <v>2240509</v>
      </c>
      <c r="B1322" s="52" t="s">
        <v>1102</v>
      </c>
      <c r="C1322" s="51">
        <v>0</v>
      </c>
    </row>
    <row r="1323" s="44" customFormat="1" ht="17" customHeight="1" spans="1:3">
      <c r="A1323" s="75">
        <v>2240510</v>
      </c>
      <c r="B1323" s="52" t="s">
        <v>1103</v>
      </c>
      <c r="C1323" s="51">
        <v>0</v>
      </c>
    </row>
    <row r="1324" s="44" customFormat="1" ht="17" customHeight="1" spans="1:3">
      <c r="A1324" s="75">
        <v>2240550</v>
      </c>
      <c r="B1324" s="52" t="s">
        <v>1104</v>
      </c>
      <c r="C1324" s="51">
        <v>0</v>
      </c>
    </row>
    <row r="1325" s="44" customFormat="1" ht="17" customHeight="1" spans="1:3">
      <c r="A1325" s="75">
        <v>2240599</v>
      </c>
      <c r="B1325" s="52" t="s">
        <v>1105</v>
      </c>
      <c r="C1325" s="51">
        <v>56</v>
      </c>
    </row>
    <row r="1326" s="44" customFormat="1" ht="17" customHeight="1" spans="1:3">
      <c r="A1326" s="75">
        <v>22406</v>
      </c>
      <c r="B1326" s="50" t="s">
        <v>1106</v>
      </c>
      <c r="C1326" s="51">
        <f>SUM(C1327:C1329)</f>
        <v>70</v>
      </c>
    </row>
    <row r="1327" s="44" customFormat="1" ht="17" customHeight="1" spans="1:3">
      <c r="A1327" s="75">
        <v>2240601</v>
      </c>
      <c r="B1327" s="52" t="s">
        <v>1107</v>
      </c>
      <c r="C1327" s="51">
        <v>70</v>
      </c>
    </row>
    <row r="1328" s="44" customFormat="1" ht="17" customHeight="1" spans="1:3">
      <c r="A1328" s="75">
        <v>2240602</v>
      </c>
      <c r="B1328" s="52" t="s">
        <v>1108</v>
      </c>
      <c r="C1328" s="51">
        <v>0</v>
      </c>
    </row>
    <row r="1329" s="44" customFormat="1" ht="17" customHeight="1" spans="1:3">
      <c r="A1329" s="75">
        <v>2240699</v>
      </c>
      <c r="B1329" s="52" t="s">
        <v>1109</v>
      </c>
      <c r="C1329" s="51">
        <v>0</v>
      </c>
    </row>
    <row r="1330" s="44" customFormat="1" ht="17" customHeight="1" spans="1:3">
      <c r="A1330" s="75">
        <v>22407</v>
      </c>
      <c r="B1330" s="50" t="s">
        <v>1110</v>
      </c>
      <c r="C1330" s="51">
        <f>SUM(C1331:C1335)</f>
        <v>0</v>
      </c>
    </row>
    <row r="1331" s="44" customFormat="1" ht="17" customHeight="1" spans="1:3">
      <c r="A1331" s="75">
        <v>2240701</v>
      </c>
      <c r="B1331" s="52" t="s">
        <v>1111</v>
      </c>
      <c r="C1331" s="51">
        <v>0</v>
      </c>
    </row>
    <row r="1332" s="44" customFormat="1" ht="17" customHeight="1" spans="1:3">
      <c r="A1332" s="75">
        <v>2240702</v>
      </c>
      <c r="B1332" s="52" t="s">
        <v>1112</v>
      </c>
      <c r="C1332" s="51">
        <v>0</v>
      </c>
    </row>
    <row r="1333" s="44" customFormat="1" ht="17" customHeight="1" spans="1:3">
      <c r="A1333" s="75">
        <v>2240703</v>
      </c>
      <c r="B1333" s="52" t="s">
        <v>1113</v>
      </c>
      <c r="C1333" s="51">
        <v>0</v>
      </c>
    </row>
    <row r="1334" s="44" customFormat="1" ht="17" customHeight="1" spans="1:3">
      <c r="A1334" s="75">
        <v>2240704</v>
      </c>
      <c r="B1334" s="52" t="s">
        <v>1114</v>
      </c>
      <c r="C1334" s="51">
        <v>0</v>
      </c>
    </row>
    <row r="1335" s="44" customFormat="1" ht="17" customHeight="1" spans="1:3">
      <c r="A1335" s="75">
        <v>2240799</v>
      </c>
      <c r="B1335" s="52" t="s">
        <v>1115</v>
      </c>
      <c r="C1335" s="51">
        <v>0</v>
      </c>
    </row>
    <row r="1336" s="44" customFormat="1" ht="17" customHeight="1" spans="1:3">
      <c r="A1336" s="75">
        <v>22499</v>
      </c>
      <c r="B1336" s="50" t="s">
        <v>1116</v>
      </c>
      <c r="C1336" s="51">
        <v>52</v>
      </c>
    </row>
    <row r="1337" s="44" customFormat="1" ht="17" customHeight="1" spans="1:3">
      <c r="A1337" s="75">
        <v>229</v>
      </c>
      <c r="B1337" s="50" t="s">
        <v>1117</v>
      </c>
      <c r="C1337" s="51">
        <f>C1338</f>
        <v>0</v>
      </c>
    </row>
    <row r="1338" s="44" customFormat="1" ht="17" customHeight="1" spans="1:3">
      <c r="A1338" s="75">
        <v>22999</v>
      </c>
      <c r="B1338" s="50" t="s">
        <v>1118</v>
      </c>
      <c r="C1338" s="51">
        <f>C1339</f>
        <v>0</v>
      </c>
    </row>
    <row r="1339" s="44" customFormat="1" ht="17" customHeight="1" spans="1:3">
      <c r="A1339" s="75">
        <v>2299901</v>
      </c>
      <c r="B1339" s="52" t="s">
        <v>1119</v>
      </c>
      <c r="C1339" s="51">
        <v>0</v>
      </c>
    </row>
    <row r="1340" s="44" customFormat="1" ht="17" customHeight="1" spans="1:3">
      <c r="A1340" s="75">
        <v>232</v>
      </c>
      <c r="B1340" s="50" t="s">
        <v>1120</v>
      </c>
      <c r="C1340" s="51">
        <f>SUM(C1341,C1342,C1343)</f>
        <v>23376</v>
      </c>
    </row>
    <row r="1341" s="44" customFormat="1" ht="17" customHeight="1" spans="1:3">
      <c r="A1341" s="75">
        <v>23201</v>
      </c>
      <c r="B1341" s="50" t="s">
        <v>1121</v>
      </c>
      <c r="C1341" s="51">
        <v>0</v>
      </c>
    </row>
    <row r="1342" s="44" customFormat="1" ht="17" customHeight="1" spans="1:3">
      <c r="A1342" s="75">
        <v>23202</v>
      </c>
      <c r="B1342" s="50" t="s">
        <v>1122</v>
      </c>
      <c r="C1342" s="51">
        <v>0</v>
      </c>
    </row>
    <row r="1343" s="44" customFormat="1" ht="17" customHeight="1" spans="1:3">
      <c r="A1343" s="75">
        <v>23203</v>
      </c>
      <c r="B1343" s="50" t="s">
        <v>1123</v>
      </c>
      <c r="C1343" s="51">
        <f>SUM(C1344:C1347)</f>
        <v>23376</v>
      </c>
    </row>
    <row r="1344" s="44" customFormat="1" ht="17.25" customHeight="1" spans="1:3">
      <c r="A1344" s="75">
        <v>2320301</v>
      </c>
      <c r="B1344" s="52" t="s">
        <v>1124</v>
      </c>
      <c r="C1344" s="51">
        <v>23210</v>
      </c>
    </row>
    <row r="1345" s="44" customFormat="1" ht="17" customHeight="1" spans="1:3">
      <c r="A1345" s="75">
        <v>2320302</v>
      </c>
      <c r="B1345" s="52" t="s">
        <v>1125</v>
      </c>
      <c r="C1345" s="51">
        <v>0</v>
      </c>
    </row>
    <row r="1346" s="44" customFormat="1" ht="17" customHeight="1" spans="1:3">
      <c r="A1346" s="75">
        <v>2320303</v>
      </c>
      <c r="B1346" s="52" t="s">
        <v>1126</v>
      </c>
      <c r="C1346" s="51">
        <v>166</v>
      </c>
    </row>
    <row r="1347" s="44" customFormat="1" ht="17" customHeight="1" spans="1:3">
      <c r="A1347" s="75">
        <v>2320304</v>
      </c>
      <c r="B1347" s="52" t="s">
        <v>1127</v>
      </c>
      <c r="C1347" s="51">
        <v>0</v>
      </c>
    </row>
    <row r="1348" s="44" customFormat="1" ht="17" customHeight="1" spans="1:3">
      <c r="A1348" s="75">
        <v>233</v>
      </c>
      <c r="B1348" s="50" t="s">
        <v>1128</v>
      </c>
      <c r="C1348" s="51">
        <f>C1349+C1350+C1351</f>
        <v>127</v>
      </c>
    </row>
    <row r="1349" s="44" customFormat="1" ht="17" customHeight="1" spans="1:3">
      <c r="A1349" s="75">
        <v>23301</v>
      </c>
      <c r="B1349" s="50" t="s">
        <v>1129</v>
      </c>
      <c r="C1349" s="51">
        <v>0</v>
      </c>
    </row>
    <row r="1350" s="44" customFormat="1" ht="17" customHeight="1" spans="1:3">
      <c r="A1350" s="75">
        <v>23302</v>
      </c>
      <c r="B1350" s="50" t="s">
        <v>1130</v>
      </c>
      <c r="C1350" s="51">
        <v>0</v>
      </c>
    </row>
    <row r="1351" s="44" customFormat="1" ht="17" customHeight="1" spans="1:3">
      <c r="A1351" s="75">
        <v>23303</v>
      </c>
      <c r="B1351" s="50" t="s">
        <v>1131</v>
      </c>
      <c r="C1351" s="51">
        <v>127</v>
      </c>
    </row>
    <row r="1352" s="44" customFormat="1" ht="17" customHeight="1"/>
  </sheetData>
  <mergeCells count="2">
    <mergeCell ref="A2:C2"/>
    <mergeCell ref="A3:C3"/>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GridLines="0" showZeros="0" zoomScaleSheetLayoutView="60" workbookViewId="0">
      <selection activeCell="A2" sqref="$A2:$XFD2"/>
    </sheetView>
  </sheetViews>
  <sheetFormatPr defaultColWidth="9.15" defaultRowHeight="14.25" outlineLevelCol="2"/>
  <cols>
    <col min="1" max="1" width="15.625" style="44" customWidth="1"/>
    <col min="2" max="2" width="50.625" style="44" customWidth="1"/>
    <col min="3" max="3" width="15.625" style="44" customWidth="1"/>
    <col min="4" max="16379" width="9.15" style="44" customWidth="1"/>
    <col min="16380" max="16384" width="9.15" style="33"/>
  </cols>
  <sheetData>
    <row r="1" ht="13.5" spans="1:1">
      <c r="A1" s="1" t="s">
        <v>1132</v>
      </c>
    </row>
    <row r="2" s="44" customFormat="1" ht="27" customHeight="1" spans="1:3">
      <c r="A2" s="2" t="s">
        <v>1133</v>
      </c>
      <c r="B2" s="2"/>
      <c r="C2" s="2"/>
    </row>
    <row r="3" s="44" customFormat="1" ht="16.95" customHeight="1" spans="1:3">
      <c r="A3" s="47"/>
      <c r="B3" s="47"/>
      <c r="C3" s="48" t="s">
        <v>1134</v>
      </c>
    </row>
    <row r="4" s="73" customFormat="1" ht="17.25" customHeight="1" spans="1:3">
      <c r="A4" s="74" t="s">
        <v>86</v>
      </c>
      <c r="B4" s="74" t="s">
        <v>87</v>
      </c>
      <c r="C4" s="74" t="s">
        <v>6</v>
      </c>
    </row>
    <row r="5" s="44" customFormat="1" ht="17.25" customHeight="1" spans="1:3">
      <c r="A5" s="52"/>
      <c r="B5" s="49" t="s">
        <v>88</v>
      </c>
      <c r="C5" s="51">
        <v>169135</v>
      </c>
    </row>
    <row r="6" s="44" customFormat="1" ht="16.95" customHeight="1" spans="1:3">
      <c r="A6" s="75">
        <v>501</v>
      </c>
      <c r="B6" s="50" t="s">
        <v>1135</v>
      </c>
      <c r="C6" s="51">
        <v>74559</v>
      </c>
    </row>
    <row r="7" s="44" customFormat="1" ht="16.95" customHeight="1" spans="1:3">
      <c r="A7" s="75">
        <v>50101</v>
      </c>
      <c r="B7" s="52" t="s">
        <v>1136</v>
      </c>
      <c r="C7" s="51">
        <v>39243</v>
      </c>
    </row>
    <row r="8" s="44" customFormat="1" ht="16.95" customHeight="1" spans="1:3">
      <c r="A8" s="75">
        <v>50102</v>
      </c>
      <c r="B8" s="52" t="s">
        <v>1137</v>
      </c>
      <c r="C8" s="51">
        <v>6889</v>
      </c>
    </row>
    <row r="9" s="44" customFormat="1" ht="16.95" customHeight="1" spans="1:3">
      <c r="A9" s="75">
        <v>50103</v>
      </c>
      <c r="B9" s="52" t="s">
        <v>1138</v>
      </c>
      <c r="C9" s="51">
        <v>4591</v>
      </c>
    </row>
    <row r="10" s="44" customFormat="1" ht="16.95" customHeight="1" spans="1:3">
      <c r="A10" s="75">
        <v>50199</v>
      </c>
      <c r="B10" s="52" t="s">
        <v>1139</v>
      </c>
      <c r="C10" s="51">
        <v>23836</v>
      </c>
    </row>
    <row r="11" s="44" customFormat="1" ht="16.95" customHeight="1" spans="1:3">
      <c r="A11" s="75">
        <v>502</v>
      </c>
      <c r="B11" s="50" t="s">
        <v>1140</v>
      </c>
      <c r="C11" s="51">
        <v>12990</v>
      </c>
    </row>
    <row r="12" s="44" customFormat="1" ht="16.95" customHeight="1" spans="1:3">
      <c r="A12" s="75">
        <v>50201</v>
      </c>
      <c r="B12" s="52" t="s">
        <v>1141</v>
      </c>
      <c r="C12" s="51">
        <v>2464</v>
      </c>
    </row>
    <row r="13" s="44" customFormat="1" ht="16.95" customHeight="1" spans="1:3">
      <c r="A13" s="75">
        <v>50202</v>
      </c>
      <c r="B13" s="52" t="s">
        <v>1142</v>
      </c>
      <c r="C13" s="51">
        <v>200</v>
      </c>
    </row>
    <row r="14" s="44" customFormat="1" ht="16.95" customHeight="1" spans="1:3">
      <c r="A14" s="75">
        <v>50203</v>
      </c>
      <c r="B14" s="52" t="s">
        <v>1143</v>
      </c>
      <c r="C14" s="51">
        <v>568</v>
      </c>
    </row>
    <row r="15" s="44" customFormat="1" ht="16.95" customHeight="1" spans="1:3">
      <c r="A15" s="75">
        <v>50204</v>
      </c>
      <c r="B15" s="52" t="s">
        <v>1144</v>
      </c>
      <c r="C15" s="51">
        <v>3</v>
      </c>
    </row>
    <row r="16" s="44" customFormat="1" ht="16.95" customHeight="1" spans="1:3">
      <c r="A16" s="75">
        <v>50205</v>
      </c>
      <c r="B16" s="52" t="s">
        <v>1145</v>
      </c>
      <c r="C16" s="51">
        <v>19</v>
      </c>
    </row>
    <row r="17" s="44" customFormat="1" ht="16.95" customHeight="1" spans="1:3">
      <c r="A17" s="75">
        <v>50206</v>
      </c>
      <c r="B17" s="52" t="s">
        <v>1146</v>
      </c>
      <c r="C17" s="51">
        <v>546</v>
      </c>
    </row>
    <row r="18" s="44" customFormat="1" ht="16.95" customHeight="1" spans="1:3">
      <c r="A18" s="75">
        <v>50207</v>
      </c>
      <c r="B18" s="52" t="s">
        <v>1147</v>
      </c>
      <c r="C18" s="51">
        <v>13</v>
      </c>
    </row>
    <row r="19" s="44" customFormat="1" ht="16.95" customHeight="1" spans="1:3">
      <c r="A19" s="75">
        <v>50208</v>
      </c>
      <c r="B19" s="52" t="s">
        <v>1148</v>
      </c>
      <c r="C19" s="51">
        <v>785</v>
      </c>
    </row>
    <row r="20" s="44" customFormat="1" ht="16.95" customHeight="1" spans="1:3">
      <c r="A20" s="75">
        <v>50209</v>
      </c>
      <c r="B20" s="52" t="s">
        <v>1149</v>
      </c>
      <c r="C20" s="51">
        <v>7</v>
      </c>
    </row>
    <row r="21" s="44" customFormat="1" ht="16.95" customHeight="1" spans="1:3">
      <c r="A21" s="75">
        <v>50299</v>
      </c>
      <c r="B21" s="52" t="s">
        <v>1150</v>
      </c>
      <c r="C21" s="51">
        <v>8385</v>
      </c>
    </row>
    <row r="22" s="44" customFormat="1" ht="16.95" customHeight="1" spans="1:3">
      <c r="A22" s="75">
        <v>503</v>
      </c>
      <c r="B22" s="50" t="s">
        <v>1151</v>
      </c>
      <c r="C22" s="51">
        <v>0</v>
      </c>
    </row>
    <row r="23" s="44" customFormat="1" ht="16.95" customHeight="1" spans="1:3">
      <c r="A23" s="75">
        <v>50301</v>
      </c>
      <c r="B23" s="52" t="s">
        <v>1152</v>
      </c>
      <c r="C23" s="51">
        <v>0</v>
      </c>
    </row>
    <row r="24" s="44" customFormat="1" ht="16.95" customHeight="1" spans="1:3">
      <c r="A24" s="75">
        <v>50302</v>
      </c>
      <c r="B24" s="52" t="s">
        <v>1153</v>
      </c>
      <c r="C24" s="51">
        <v>0</v>
      </c>
    </row>
    <row r="25" s="44" customFormat="1" ht="16.95" customHeight="1" spans="1:3">
      <c r="A25" s="75">
        <v>50303</v>
      </c>
      <c r="B25" s="52" t="s">
        <v>1154</v>
      </c>
      <c r="C25" s="51">
        <v>0</v>
      </c>
    </row>
    <row r="26" s="44" customFormat="1" ht="17.25" customHeight="1" spans="1:3">
      <c r="A26" s="75">
        <v>50305</v>
      </c>
      <c r="B26" s="52" t="s">
        <v>1155</v>
      </c>
      <c r="C26" s="51">
        <v>0</v>
      </c>
    </row>
    <row r="27" s="44" customFormat="1" ht="16.95" customHeight="1" spans="1:3">
      <c r="A27" s="75">
        <v>50306</v>
      </c>
      <c r="B27" s="52" t="s">
        <v>1156</v>
      </c>
      <c r="C27" s="51">
        <v>0</v>
      </c>
    </row>
    <row r="28" s="44" customFormat="1" ht="16.95" customHeight="1" spans="1:3">
      <c r="A28" s="75">
        <v>50307</v>
      </c>
      <c r="B28" s="52" t="s">
        <v>1157</v>
      </c>
      <c r="C28" s="51">
        <v>0</v>
      </c>
    </row>
    <row r="29" s="44" customFormat="1" ht="16.95" customHeight="1" spans="1:3">
      <c r="A29" s="75">
        <v>50399</v>
      </c>
      <c r="B29" s="52" t="s">
        <v>1158</v>
      </c>
      <c r="C29" s="51">
        <v>0</v>
      </c>
    </row>
    <row r="30" s="44" customFormat="1" ht="16.95" customHeight="1" spans="1:3">
      <c r="A30" s="75">
        <v>504</v>
      </c>
      <c r="B30" s="50" t="s">
        <v>1159</v>
      </c>
      <c r="C30" s="51">
        <v>0</v>
      </c>
    </row>
    <row r="31" s="44" customFormat="1" ht="16.95" customHeight="1" spans="1:3">
      <c r="A31" s="75">
        <v>50401</v>
      </c>
      <c r="B31" s="52" t="s">
        <v>1152</v>
      </c>
      <c r="C31" s="51">
        <v>0</v>
      </c>
    </row>
    <row r="32" s="44" customFormat="1" ht="16.95" customHeight="1" spans="1:3">
      <c r="A32" s="75">
        <v>50402</v>
      </c>
      <c r="B32" s="52" t="s">
        <v>1153</v>
      </c>
      <c r="C32" s="51">
        <v>0</v>
      </c>
    </row>
    <row r="33" s="44" customFormat="1" ht="16.95" customHeight="1" spans="1:3">
      <c r="A33" s="75">
        <v>50403</v>
      </c>
      <c r="B33" s="52" t="s">
        <v>1154</v>
      </c>
      <c r="C33" s="51">
        <v>0</v>
      </c>
    </row>
    <row r="34" s="44" customFormat="1" ht="16.95" customHeight="1" spans="1:3">
      <c r="A34" s="75">
        <v>50404</v>
      </c>
      <c r="B34" s="52" t="s">
        <v>1156</v>
      </c>
      <c r="C34" s="51">
        <v>0</v>
      </c>
    </row>
    <row r="35" s="44" customFormat="1" ht="16.95" customHeight="1" spans="1:3">
      <c r="A35" s="75">
        <v>50405</v>
      </c>
      <c r="B35" s="52" t="s">
        <v>1157</v>
      </c>
      <c r="C35" s="51">
        <v>0</v>
      </c>
    </row>
    <row r="36" s="44" customFormat="1" ht="17.25" customHeight="1" spans="1:3">
      <c r="A36" s="75">
        <v>50499</v>
      </c>
      <c r="B36" s="52" t="s">
        <v>1158</v>
      </c>
      <c r="C36" s="51">
        <v>0</v>
      </c>
    </row>
    <row r="37" s="44" customFormat="1" ht="16.95" customHeight="1" spans="1:3">
      <c r="A37" s="75">
        <v>505</v>
      </c>
      <c r="B37" s="50" t="s">
        <v>1160</v>
      </c>
      <c r="C37" s="51">
        <v>78441</v>
      </c>
    </row>
    <row r="38" s="44" customFormat="1" ht="16.95" customHeight="1" spans="1:3">
      <c r="A38" s="75">
        <v>50501</v>
      </c>
      <c r="B38" s="52" t="s">
        <v>1161</v>
      </c>
      <c r="C38" s="51">
        <v>67731</v>
      </c>
    </row>
    <row r="39" s="44" customFormat="1" ht="16.95" customHeight="1" spans="1:3">
      <c r="A39" s="75">
        <v>50502</v>
      </c>
      <c r="B39" s="52" t="s">
        <v>1162</v>
      </c>
      <c r="C39" s="51">
        <v>6096</v>
      </c>
    </row>
    <row r="40" s="44" customFormat="1" ht="16.95" customHeight="1" spans="1:3">
      <c r="A40" s="75">
        <v>50599</v>
      </c>
      <c r="B40" s="52" t="s">
        <v>1163</v>
      </c>
      <c r="C40" s="51">
        <v>4614</v>
      </c>
    </row>
    <row r="41" s="44" customFormat="1" ht="16.95" customHeight="1" spans="1:3">
      <c r="A41" s="75">
        <v>506</v>
      </c>
      <c r="B41" s="50" t="s">
        <v>1164</v>
      </c>
      <c r="C41" s="51">
        <v>0</v>
      </c>
    </row>
    <row r="42" s="44" customFormat="1" ht="16.95" customHeight="1" spans="1:3">
      <c r="A42" s="75">
        <v>50601</v>
      </c>
      <c r="B42" s="52" t="s">
        <v>1165</v>
      </c>
      <c r="C42" s="51">
        <v>0</v>
      </c>
    </row>
    <row r="43" s="44" customFormat="1" ht="16.95" customHeight="1" spans="1:3">
      <c r="A43" s="75">
        <v>50602</v>
      </c>
      <c r="B43" s="52" t="s">
        <v>1166</v>
      </c>
      <c r="C43" s="51">
        <v>0</v>
      </c>
    </row>
    <row r="44" s="44" customFormat="1" ht="16.95" customHeight="1" spans="1:3">
      <c r="A44" s="75">
        <v>507</v>
      </c>
      <c r="B44" s="50" t="s">
        <v>1167</v>
      </c>
      <c r="C44" s="51">
        <v>0</v>
      </c>
    </row>
    <row r="45" s="44" customFormat="1" ht="16.95" customHeight="1" spans="1:3">
      <c r="A45" s="75">
        <v>50701</v>
      </c>
      <c r="B45" s="52" t="s">
        <v>1168</v>
      </c>
      <c r="C45" s="51">
        <v>0</v>
      </c>
    </row>
    <row r="46" s="44" customFormat="1" ht="16.95" customHeight="1" spans="1:3">
      <c r="A46" s="75">
        <v>50702</v>
      </c>
      <c r="B46" s="52" t="s">
        <v>1169</v>
      </c>
      <c r="C46" s="51">
        <v>0</v>
      </c>
    </row>
    <row r="47" s="44" customFormat="1" ht="16.95" customHeight="1" spans="1:3">
      <c r="A47" s="75">
        <v>50799</v>
      </c>
      <c r="B47" s="52" t="s">
        <v>1170</v>
      </c>
      <c r="C47" s="51">
        <v>0</v>
      </c>
    </row>
    <row r="48" s="44" customFormat="1" ht="16.95" customHeight="1" spans="1:3">
      <c r="A48" s="75">
        <v>508</v>
      </c>
      <c r="B48" s="50" t="s">
        <v>1171</v>
      </c>
      <c r="C48" s="51">
        <v>0</v>
      </c>
    </row>
    <row r="49" s="44" customFormat="1" ht="16.95" customHeight="1" spans="1:3">
      <c r="A49" s="75">
        <v>50801</v>
      </c>
      <c r="B49" s="52" t="s">
        <v>1172</v>
      </c>
      <c r="C49" s="51">
        <v>0</v>
      </c>
    </row>
    <row r="50" s="44" customFormat="1" ht="17.25" customHeight="1" spans="1:3">
      <c r="A50" s="75">
        <v>50802</v>
      </c>
      <c r="B50" s="52" t="s">
        <v>1173</v>
      </c>
      <c r="C50" s="51">
        <v>0</v>
      </c>
    </row>
    <row r="51" s="44" customFormat="1" ht="16.95" customHeight="1" spans="1:3">
      <c r="A51" s="75">
        <v>509</v>
      </c>
      <c r="B51" s="50" t="s">
        <v>1174</v>
      </c>
      <c r="C51" s="51">
        <v>3145</v>
      </c>
    </row>
    <row r="52" s="44" customFormat="1" ht="16.95" customHeight="1" spans="1:3">
      <c r="A52" s="75">
        <v>50901</v>
      </c>
      <c r="B52" s="52" t="s">
        <v>1175</v>
      </c>
      <c r="C52" s="51">
        <v>527</v>
      </c>
    </row>
    <row r="53" s="44" customFormat="1" ht="16.95" customHeight="1" spans="1:3">
      <c r="A53" s="75">
        <v>50902</v>
      </c>
      <c r="B53" s="52" t="s">
        <v>1176</v>
      </c>
      <c r="C53" s="51">
        <v>0</v>
      </c>
    </row>
    <row r="54" s="44" customFormat="1" ht="16.95" customHeight="1" spans="1:3">
      <c r="A54" s="75">
        <v>50903</v>
      </c>
      <c r="B54" s="52" t="s">
        <v>1177</v>
      </c>
      <c r="C54" s="51">
        <v>0</v>
      </c>
    </row>
    <row r="55" s="44" customFormat="1" ht="16.95" customHeight="1" spans="1:3">
      <c r="A55" s="75">
        <v>50905</v>
      </c>
      <c r="B55" s="52" t="s">
        <v>1178</v>
      </c>
      <c r="C55" s="51">
        <v>1576</v>
      </c>
    </row>
    <row r="56" s="44" customFormat="1" ht="16.95" customHeight="1" spans="1:3">
      <c r="A56" s="75">
        <v>50999</v>
      </c>
      <c r="B56" s="52" t="s">
        <v>1179</v>
      </c>
      <c r="C56" s="51">
        <v>1042</v>
      </c>
    </row>
    <row r="57" s="44" customFormat="1" ht="16.95" customHeight="1" spans="1:3">
      <c r="A57" s="75">
        <v>510</v>
      </c>
      <c r="B57" s="50" t="s">
        <v>1180</v>
      </c>
      <c r="C57" s="51">
        <v>0</v>
      </c>
    </row>
    <row r="58" s="44" customFormat="1" ht="16.95" customHeight="1" spans="1:3">
      <c r="A58" s="75">
        <v>51002</v>
      </c>
      <c r="B58" s="52" t="s">
        <v>1181</v>
      </c>
      <c r="C58" s="51">
        <v>0</v>
      </c>
    </row>
    <row r="59" s="44" customFormat="1" ht="16.95" customHeight="1" spans="1:3">
      <c r="A59" s="75">
        <v>51003</v>
      </c>
      <c r="B59" s="52" t="s">
        <v>487</v>
      </c>
      <c r="C59" s="51">
        <v>0</v>
      </c>
    </row>
    <row r="60" s="44" customFormat="1" ht="16.95" customHeight="1" spans="1:3">
      <c r="A60" s="75">
        <v>511</v>
      </c>
      <c r="B60" s="50" t="s">
        <v>1182</v>
      </c>
      <c r="C60" s="51">
        <v>0</v>
      </c>
    </row>
    <row r="61" s="44" customFormat="1" ht="16.95" customHeight="1" spans="1:3">
      <c r="A61" s="75">
        <v>51101</v>
      </c>
      <c r="B61" s="52" t="s">
        <v>1183</v>
      </c>
      <c r="C61" s="51">
        <v>0</v>
      </c>
    </row>
    <row r="62" s="44" customFormat="1" ht="16.95" customHeight="1" spans="1:3">
      <c r="A62" s="75">
        <v>51102</v>
      </c>
      <c r="B62" s="52" t="s">
        <v>1184</v>
      </c>
      <c r="C62" s="51">
        <v>0</v>
      </c>
    </row>
    <row r="63" s="44" customFormat="1" ht="16.95" customHeight="1" spans="1:3">
      <c r="A63" s="75">
        <v>51103</v>
      </c>
      <c r="B63" s="52" t="s">
        <v>1185</v>
      </c>
      <c r="C63" s="51">
        <v>0</v>
      </c>
    </row>
    <row r="64" s="44" customFormat="1" ht="16.95" customHeight="1" spans="1:3">
      <c r="A64" s="75">
        <v>51104</v>
      </c>
      <c r="B64" s="52" t="s">
        <v>1186</v>
      </c>
      <c r="C64" s="51">
        <v>0</v>
      </c>
    </row>
    <row r="65" s="44" customFormat="1" ht="16.95" customHeight="1" spans="1:3">
      <c r="A65" s="75">
        <v>599</v>
      </c>
      <c r="B65" s="50" t="s">
        <v>1187</v>
      </c>
      <c r="C65" s="51">
        <v>0</v>
      </c>
    </row>
    <row r="66" s="44" customFormat="1" ht="17.25" customHeight="1" spans="1:3">
      <c r="A66" s="75">
        <v>59906</v>
      </c>
      <c r="B66" s="52" t="s">
        <v>1188</v>
      </c>
      <c r="C66" s="51">
        <v>0</v>
      </c>
    </row>
    <row r="67" s="44" customFormat="1" ht="16.95" customHeight="1" spans="1:3">
      <c r="A67" s="75">
        <v>59907</v>
      </c>
      <c r="B67" s="52" t="s">
        <v>1189</v>
      </c>
      <c r="C67" s="51">
        <v>0</v>
      </c>
    </row>
    <row r="68" s="44" customFormat="1" ht="16.95" customHeight="1" spans="1:3">
      <c r="A68" s="75">
        <v>59908</v>
      </c>
      <c r="B68" s="52" t="s">
        <v>1190</v>
      </c>
      <c r="C68" s="51">
        <v>0</v>
      </c>
    </row>
    <row r="69" s="44" customFormat="1" ht="16.95" customHeight="1" spans="1:3">
      <c r="A69" s="75">
        <v>59999</v>
      </c>
      <c r="B69" s="52" t="s">
        <v>972</v>
      </c>
      <c r="C69" s="51">
        <v>0</v>
      </c>
    </row>
    <row r="70" s="44" customFormat="1" ht="15.55" customHeight="1"/>
  </sheetData>
  <mergeCells count="1">
    <mergeCell ref="A2:C2"/>
  </mergeCells>
  <printOptions gridLines="1"/>
  <pageMargins left="0.75" right="0.75" top="1" bottom="1" header="0.5" footer="0.5"/>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9"/>
  <sheetViews>
    <sheetView showZeros="0" workbookViewId="0">
      <selection activeCell="A2" sqref="$A2:$XFD2"/>
    </sheetView>
  </sheetViews>
  <sheetFormatPr defaultColWidth="9" defaultRowHeight="13.5" outlineLevelCol="7"/>
  <cols>
    <col min="1" max="1" width="50.625" customWidth="1"/>
    <col min="2" max="8" width="11.625" customWidth="1"/>
  </cols>
  <sheetData>
    <row r="1" ht="16" customHeight="1" spans="1:1">
      <c r="A1" s="1" t="s">
        <v>1191</v>
      </c>
    </row>
    <row r="2" ht="27" spans="1:8">
      <c r="A2" s="2" t="s">
        <v>1192</v>
      </c>
      <c r="B2" s="2"/>
      <c r="C2" s="2"/>
      <c r="D2" s="2"/>
      <c r="E2" s="2"/>
      <c r="F2" s="2"/>
      <c r="G2" s="2"/>
      <c r="H2" s="2"/>
    </row>
    <row r="3" ht="30" customHeight="1" spans="1:8">
      <c r="A3" s="34"/>
      <c r="B3" s="34"/>
      <c r="C3" s="34"/>
      <c r="D3" s="34"/>
      <c r="E3" s="34"/>
      <c r="F3" s="34"/>
      <c r="G3" s="34"/>
      <c r="H3" s="35" t="s">
        <v>2</v>
      </c>
    </row>
    <row r="4" ht="15" customHeight="1" spans="1:8">
      <c r="A4" s="36" t="s">
        <v>1193</v>
      </c>
      <c r="B4" s="37" t="s">
        <v>1194</v>
      </c>
      <c r="C4" s="37" t="s">
        <v>1195</v>
      </c>
      <c r="D4" s="37" t="s">
        <v>1196</v>
      </c>
      <c r="E4" s="37" t="s">
        <v>1197</v>
      </c>
      <c r="F4" s="37" t="s">
        <v>1198</v>
      </c>
      <c r="G4" s="37" t="s">
        <v>1199</v>
      </c>
      <c r="H4" s="37" t="s">
        <v>1200</v>
      </c>
    </row>
    <row r="5" ht="15" customHeight="1" spans="1:8">
      <c r="A5" s="69" t="s">
        <v>1201</v>
      </c>
      <c r="B5" s="39">
        <f t="shared" ref="B5:H5" si="0">SUM(B6:B8)</f>
        <v>750671</v>
      </c>
      <c r="C5" s="39">
        <f t="shared" si="0"/>
        <v>475836.23608</v>
      </c>
      <c r="D5" s="39">
        <f t="shared" si="0"/>
        <v>185705.711792</v>
      </c>
      <c r="E5" s="39">
        <f t="shared" si="0"/>
        <v>98172.935973</v>
      </c>
      <c r="F5" s="39">
        <f t="shared" si="0"/>
        <v>125470.96698</v>
      </c>
      <c r="G5" s="39">
        <f t="shared" si="0"/>
        <v>40411.88139</v>
      </c>
      <c r="H5" s="39">
        <f t="shared" si="0"/>
        <v>26074.739945</v>
      </c>
    </row>
    <row r="6" ht="15" customHeight="1" spans="1:8">
      <c r="A6" s="70" t="s">
        <v>59</v>
      </c>
      <c r="B6" s="39">
        <v>39575</v>
      </c>
      <c r="C6" s="39">
        <f t="shared" ref="C6:C9" si="1">SUM(D6:H6)</f>
        <v>31348.55</v>
      </c>
      <c r="D6" s="39">
        <v>13664.87</v>
      </c>
      <c r="E6" s="39">
        <v>3069.45</v>
      </c>
      <c r="F6" s="39">
        <v>5348.54</v>
      </c>
      <c r="G6" s="39">
        <v>4373.89</v>
      </c>
      <c r="H6" s="39">
        <v>4891.8</v>
      </c>
    </row>
    <row r="7" ht="15" customHeight="1" spans="1:8">
      <c r="A7" s="70" t="s">
        <v>60</v>
      </c>
      <c r="B7" s="39">
        <v>652327</v>
      </c>
      <c r="C7" s="39">
        <f t="shared" si="1"/>
        <v>381314.479145</v>
      </c>
      <c r="D7" s="39">
        <v>154950.310877</v>
      </c>
      <c r="E7" s="39">
        <v>86667.347523</v>
      </c>
      <c r="F7" s="39">
        <v>92525.84613</v>
      </c>
      <c r="G7" s="39">
        <v>28815.60899</v>
      </c>
      <c r="H7" s="39">
        <v>18355.365625</v>
      </c>
    </row>
    <row r="8" ht="15" customHeight="1" spans="1:8">
      <c r="A8" s="70" t="s">
        <v>61</v>
      </c>
      <c r="B8" s="39">
        <v>58769</v>
      </c>
      <c r="C8" s="39">
        <f t="shared" si="1"/>
        <v>63173.206935</v>
      </c>
      <c r="D8" s="39">
        <v>17090.530915</v>
      </c>
      <c r="E8" s="39">
        <v>8436.13845</v>
      </c>
      <c r="F8" s="39">
        <v>27596.58085</v>
      </c>
      <c r="G8" s="39">
        <v>7222.3824</v>
      </c>
      <c r="H8" s="39">
        <v>2827.57432</v>
      </c>
    </row>
    <row r="9" ht="15" customHeight="1" spans="1:8">
      <c r="A9" s="71" t="s">
        <v>1202</v>
      </c>
      <c r="B9" s="72" t="s">
        <v>1203</v>
      </c>
      <c r="C9" s="32">
        <f t="shared" si="1"/>
        <v>284</v>
      </c>
      <c r="D9" s="32">
        <v>108</v>
      </c>
      <c r="E9" s="32">
        <v>57</v>
      </c>
      <c r="F9" s="32">
        <v>65</v>
      </c>
      <c r="G9" s="32">
        <v>23</v>
      </c>
      <c r="H9" s="32">
        <v>31</v>
      </c>
    </row>
    <row r="10" ht="15" customHeight="1" spans="1:8">
      <c r="A10" s="71" t="s">
        <v>1204</v>
      </c>
      <c r="B10" s="72" t="s">
        <v>1203</v>
      </c>
      <c r="C10" s="32">
        <f t="shared" ref="C10:C41" si="2">SUM(D10:H10)</f>
        <v>130.4</v>
      </c>
      <c r="D10" s="32">
        <v>3.75</v>
      </c>
      <c r="E10" s="32">
        <v>41.25</v>
      </c>
      <c r="F10" s="32">
        <v>70</v>
      </c>
      <c r="G10" s="32">
        <v>15.4</v>
      </c>
      <c r="H10" s="32"/>
    </row>
    <row r="11" ht="15" customHeight="1" spans="1:8">
      <c r="A11" s="71" t="s">
        <v>1205</v>
      </c>
      <c r="B11" s="72" t="s">
        <v>1203</v>
      </c>
      <c r="C11" s="32">
        <f t="shared" si="2"/>
        <v>11</v>
      </c>
      <c r="D11" s="32">
        <v>4</v>
      </c>
      <c r="E11" s="32">
        <v>4</v>
      </c>
      <c r="F11" s="32">
        <v>3</v>
      </c>
      <c r="G11" s="32"/>
      <c r="H11" s="32"/>
    </row>
    <row r="12" ht="15" customHeight="1" spans="1:8">
      <c r="A12" s="71" t="s">
        <v>1206</v>
      </c>
      <c r="B12" s="72" t="s">
        <v>1203</v>
      </c>
      <c r="C12" s="32">
        <f t="shared" si="2"/>
        <v>25</v>
      </c>
      <c r="D12" s="32">
        <v>15</v>
      </c>
      <c r="E12" s="32"/>
      <c r="F12" s="32">
        <v>10</v>
      </c>
      <c r="G12" s="32"/>
      <c r="H12" s="32"/>
    </row>
    <row r="13" ht="15" customHeight="1" spans="1:8">
      <c r="A13" s="71" t="s">
        <v>1207</v>
      </c>
      <c r="B13" s="72" t="s">
        <v>1203</v>
      </c>
      <c r="C13" s="32">
        <f t="shared" si="2"/>
        <v>1000</v>
      </c>
      <c r="D13" s="32"/>
      <c r="E13" s="32"/>
      <c r="F13" s="32">
        <v>1000</v>
      </c>
      <c r="G13" s="32"/>
      <c r="H13" s="32"/>
    </row>
    <row r="14" ht="15" customHeight="1" spans="1:8">
      <c r="A14" s="71" t="s">
        <v>1208</v>
      </c>
      <c r="B14" s="72" t="s">
        <v>1203</v>
      </c>
      <c r="C14" s="32">
        <f t="shared" si="2"/>
        <v>42</v>
      </c>
      <c r="D14" s="32">
        <v>13</v>
      </c>
      <c r="E14" s="32">
        <v>13</v>
      </c>
      <c r="F14" s="32">
        <v>13</v>
      </c>
      <c r="G14" s="32">
        <v>1</v>
      </c>
      <c r="H14" s="32">
        <v>2</v>
      </c>
    </row>
    <row r="15" ht="15" customHeight="1" spans="1:8">
      <c r="A15" s="71" t="s">
        <v>1209</v>
      </c>
      <c r="B15" s="72" t="s">
        <v>1203</v>
      </c>
      <c r="C15" s="32">
        <f t="shared" si="2"/>
        <v>600</v>
      </c>
      <c r="D15" s="32">
        <v>300</v>
      </c>
      <c r="E15" s="32"/>
      <c r="F15" s="32">
        <v>300</v>
      </c>
      <c r="G15" s="32"/>
      <c r="H15" s="32"/>
    </row>
    <row r="16" ht="15" customHeight="1" spans="1:8">
      <c r="A16" s="71" t="s">
        <v>1210</v>
      </c>
      <c r="B16" s="72" t="s">
        <v>1203</v>
      </c>
      <c r="C16" s="32">
        <f t="shared" si="2"/>
        <v>4144.48</v>
      </c>
      <c r="D16" s="32"/>
      <c r="E16" s="32"/>
      <c r="F16" s="32">
        <v>4144.48</v>
      </c>
      <c r="G16" s="32"/>
      <c r="H16" s="32"/>
    </row>
    <row r="17" ht="15" customHeight="1" spans="1:8">
      <c r="A17" s="71" t="s">
        <v>1211</v>
      </c>
      <c r="B17" s="72" t="s">
        <v>1203</v>
      </c>
      <c r="C17" s="32">
        <f t="shared" si="2"/>
        <v>1908.72</v>
      </c>
      <c r="D17" s="32"/>
      <c r="E17" s="32"/>
      <c r="F17" s="32">
        <v>1908.72</v>
      </c>
      <c r="G17" s="32"/>
      <c r="H17" s="32"/>
    </row>
    <row r="18" ht="15" customHeight="1" spans="1:8">
      <c r="A18" s="71" t="s">
        <v>1212</v>
      </c>
      <c r="B18" s="72" t="s">
        <v>1203</v>
      </c>
      <c r="C18" s="32">
        <f t="shared" si="2"/>
        <v>25</v>
      </c>
      <c r="D18" s="32">
        <v>10</v>
      </c>
      <c r="E18" s="32">
        <v>6</v>
      </c>
      <c r="F18" s="32">
        <v>6</v>
      </c>
      <c r="G18" s="32">
        <v>3</v>
      </c>
      <c r="H18" s="32"/>
    </row>
    <row r="19" ht="15" customHeight="1" spans="1:8">
      <c r="A19" s="71" t="s">
        <v>1213</v>
      </c>
      <c r="B19" s="72" t="s">
        <v>1203</v>
      </c>
      <c r="C19" s="32">
        <f t="shared" si="2"/>
        <v>1190</v>
      </c>
      <c r="D19" s="32">
        <v>449</v>
      </c>
      <c r="E19" s="32">
        <v>153</v>
      </c>
      <c r="F19" s="32">
        <v>30</v>
      </c>
      <c r="G19" s="32">
        <v>558</v>
      </c>
      <c r="H19" s="32"/>
    </row>
    <row r="20" ht="15" customHeight="1" spans="1:8">
      <c r="A20" s="71" t="s">
        <v>1214</v>
      </c>
      <c r="B20" s="72" t="s">
        <v>1203</v>
      </c>
      <c r="C20" s="32">
        <f t="shared" si="2"/>
        <v>64.5</v>
      </c>
      <c r="D20" s="32">
        <v>32.5</v>
      </c>
      <c r="E20" s="32">
        <v>15</v>
      </c>
      <c r="F20" s="32">
        <v>15</v>
      </c>
      <c r="G20" s="32">
        <v>2</v>
      </c>
      <c r="H20" s="32"/>
    </row>
    <row r="21" ht="15" customHeight="1" spans="1:8">
      <c r="A21" s="71" t="s">
        <v>1215</v>
      </c>
      <c r="B21" s="72" t="s">
        <v>1203</v>
      </c>
      <c r="C21" s="32">
        <f t="shared" si="2"/>
        <v>700</v>
      </c>
      <c r="D21" s="32"/>
      <c r="E21" s="32"/>
      <c r="F21" s="32">
        <v>200</v>
      </c>
      <c r="G21" s="32">
        <v>400</v>
      </c>
      <c r="H21" s="32">
        <v>100</v>
      </c>
    </row>
    <row r="22" ht="15" customHeight="1" spans="1:8">
      <c r="A22" s="71" t="s">
        <v>1216</v>
      </c>
      <c r="B22" s="72" t="s">
        <v>1203</v>
      </c>
      <c r="C22" s="32">
        <f t="shared" si="2"/>
        <v>1492.79</v>
      </c>
      <c r="D22" s="32">
        <v>628.63</v>
      </c>
      <c r="E22" s="32">
        <v>325.32</v>
      </c>
      <c r="F22" s="32">
        <v>382.62</v>
      </c>
      <c r="G22" s="32">
        <v>156.22</v>
      </c>
      <c r="H22" s="32"/>
    </row>
    <row r="23" ht="15" customHeight="1" spans="1:8">
      <c r="A23" s="71" t="s">
        <v>1217</v>
      </c>
      <c r="B23" s="72" t="s">
        <v>1203</v>
      </c>
      <c r="C23" s="32">
        <f t="shared" si="2"/>
        <v>150</v>
      </c>
      <c r="D23" s="32">
        <v>50</v>
      </c>
      <c r="E23" s="32"/>
      <c r="F23" s="32">
        <v>50</v>
      </c>
      <c r="G23" s="32">
        <v>50</v>
      </c>
      <c r="H23" s="32"/>
    </row>
    <row r="24" ht="15" customHeight="1" spans="1:8">
      <c r="A24" s="71" t="s">
        <v>1218</v>
      </c>
      <c r="B24" s="72" t="s">
        <v>1203</v>
      </c>
      <c r="C24" s="32">
        <f t="shared" si="2"/>
        <v>50</v>
      </c>
      <c r="D24" s="32"/>
      <c r="E24" s="32"/>
      <c r="F24" s="32">
        <v>50</v>
      </c>
      <c r="G24" s="32"/>
      <c r="H24" s="32"/>
    </row>
    <row r="25" ht="15" customHeight="1" spans="1:8">
      <c r="A25" s="71" t="s">
        <v>1219</v>
      </c>
      <c r="B25" s="72" t="s">
        <v>1203</v>
      </c>
      <c r="C25" s="32">
        <f t="shared" si="2"/>
        <v>100</v>
      </c>
      <c r="D25" s="32">
        <v>50</v>
      </c>
      <c r="E25" s="32"/>
      <c r="F25" s="32">
        <v>20</v>
      </c>
      <c r="G25" s="32">
        <v>30</v>
      </c>
      <c r="H25" s="32"/>
    </row>
    <row r="26" ht="15" customHeight="1" spans="1:8">
      <c r="A26" s="71" t="s">
        <v>1220</v>
      </c>
      <c r="B26" s="72" t="s">
        <v>1203</v>
      </c>
      <c r="C26" s="32">
        <f t="shared" si="2"/>
        <v>80</v>
      </c>
      <c r="D26" s="32"/>
      <c r="E26" s="32"/>
      <c r="F26" s="32">
        <v>80</v>
      </c>
      <c r="G26" s="32"/>
      <c r="H26" s="32"/>
    </row>
    <row r="27" ht="15" customHeight="1" spans="1:8">
      <c r="A27" s="71" t="s">
        <v>1221</v>
      </c>
      <c r="B27" s="72" t="s">
        <v>1203</v>
      </c>
      <c r="C27" s="32">
        <f t="shared" si="2"/>
        <v>201.5775</v>
      </c>
      <c r="D27" s="32">
        <v>83.8005</v>
      </c>
      <c r="E27" s="32">
        <v>37.3075</v>
      </c>
      <c r="F27" s="32">
        <v>20.66</v>
      </c>
      <c r="G27" s="32">
        <v>59.8095</v>
      </c>
      <c r="H27" s="32"/>
    </row>
    <row r="28" ht="15" customHeight="1" spans="1:8">
      <c r="A28" s="71" t="s">
        <v>1222</v>
      </c>
      <c r="B28" s="72" t="s">
        <v>1203</v>
      </c>
      <c r="C28" s="32">
        <f t="shared" si="2"/>
        <v>128.01</v>
      </c>
      <c r="D28" s="32">
        <v>67.2</v>
      </c>
      <c r="E28" s="32">
        <v>29.34</v>
      </c>
      <c r="F28" s="32">
        <v>17.33</v>
      </c>
      <c r="G28" s="32">
        <v>14.14</v>
      </c>
      <c r="H28" s="32"/>
    </row>
    <row r="29" ht="15" customHeight="1" spans="1:8">
      <c r="A29" s="71" t="s">
        <v>1223</v>
      </c>
      <c r="B29" s="72" t="s">
        <v>1203</v>
      </c>
      <c r="C29" s="32">
        <f t="shared" si="2"/>
        <v>15</v>
      </c>
      <c r="D29" s="32">
        <v>15</v>
      </c>
      <c r="E29" s="32"/>
      <c r="F29" s="32"/>
      <c r="G29" s="32"/>
      <c r="H29" s="32"/>
    </row>
    <row r="30" ht="15" customHeight="1" spans="1:8">
      <c r="A30" s="71" t="s">
        <v>1224</v>
      </c>
      <c r="B30" s="72" t="s">
        <v>1203</v>
      </c>
      <c r="C30" s="32">
        <f t="shared" si="2"/>
        <v>45</v>
      </c>
      <c r="D30" s="32">
        <v>22</v>
      </c>
      <c r="E30" s="32">
        <v>13</v>
      </c>
      <c r="F30" s="32"/>
      <c r="G30" s="32">
        <v>10</v>
      </c>
      <c r="H30" s="32"/>
    </row>
    <row r="31" ht="15" customHeight="1" spans="1:8">
      <c r="A31" s="71" t="s">
        <v>1225</v>
      </c>
      <c r="B31" s="72" t="s">
        <v>1203</v>
      </c>
      <c r="C31" s="32">
        <f t="shared" si="2"/>
        <v>550</v>
      </c>
      <c r="D31" s="32">
        <v>400</v>
      </c>
      <c r="E31" s="32"/>
      <c r="F31" s="32">
        <v>150</v>
      </c>
      <c r="G31" s="32"/>
      <c r="H31" s="32"/>
    </row>
    <row r="32" ht="15" customHeight="1" spans="1:8">
      <c r="A32" s="71" t="s">
        <v>1226</v>
      </c>
      <c r="B32" s="72" t="s">
        <v>1203</v>
      </c>
      <c r="C32" s="32">
        <f t="shared" si="2"/>
        <v>35</v>
      </c>
      <c r="D32" s="32"/>
      <c r="E32" s="32">
        <v>6</v>
      </c>
      <c r="F32" s="32"/>
      <c r="G32" s="32">
        <v>29</v>
      </c>
      <c r="H32" s="32"/>
    </row>
    <row r="33" ht="15" customHeight="1" spans="1:8">
      <c r="A33" s="71" t="s">
        <v>1227</v>
      </c>
      <c r="B33" s="72" t="s">
        <v>1203</v>
      </c>
      <c r="C33" s="32">
        <f t="shared" si="2"/>
        <v>79</v>
      </c>
      <c r="D33" s="32">
        <v>49</v>
      </c>
      <c r="E33" s="32">
        <v>20</v>
      </c>
      <c r="F33" s="32">
        <v>10</v>
      </c>
      <c r="G33" s="32"/>
      <c r="H33" s="32"/>
    </row>
    <row r="34" ht="15" customHeight="1" spans="1:8">
      <c r="A34" s="71" t="s">
        <v>1228</v>
      </c>
      <c r="B34" s="72" t="s">
        <v>1203</v>
      </c>
      <c r="C34" s="32">
        <f t="shared" si="2"/>
        <v>567.042</v>
      </c>
      <c r="D34" s="32">
        <v>567.042</v>
      </c>
      <c r="E34" s="32"/>
      <c r="F34" s="32"/>
      <c r="G34" s="32"/>
      <c r="H34" s="32"/>
    </row>
    <row r="35" ht="15" customHeight="1" spans="1:8">
      <c r="A35" s="71" t="s">
        <v>1229</v>
      </c>
      <c r="B35" s="72" t="s">
        <v>1203</v>
      </c>
      <c r="C35" s="32">
        <f t="shared" si="2"/>
        <v>184.6</v>
      </c>
      <c r="D35" s="32">
        <v>71.48</v>
      </c>
      <c r="E35" s="32">
        <v>34.91</v>
      </c>
      <c r="F35" s="32">
        <v>36.64</v>
      </c>
      <c r="G35" s="32">
        <v>14.52</v>
      </c>
      <c r="H35" s="32">
        <v>27.05</v>
      </c>
    </row>
    <row r="36" ht="15" customHeight="1" spans="1:8">
      <c r="A36" s="71" t="s">
        <v>1230</v>
      </c>
      <c r="B36" s="72" t="s">
        <v>1203</v>
      </c>
      <c r="C36" s="32">
        <f t="shared" si="2"/>
        <v>179.2</v>
      </c>
      <c r="D36" s="32">
        <v>46.4</v>
      </c>
      <c r="E36" s="32">
        <v>41.2</v>
      </c>
      <c r="F36" s="32">
        <v>91.6</v>
      </c>
      <c r="G36" s="32"/>
      <c r="H36" s="32"/>
    </row>
    <row r="37" ht="15" customHeight="1" spans="1:8">
      <c r="A37" s="71" t="s">
        <v>1231</v>
      </c>
      <c r="B37" s="72" t="s">
        <v>1203</v>
      </c>
      <c r="C37" s="32">
        <f t="shared" si="2"/>
        <v>210</v>
      </c>
      <c r="D37" s="32">
        <v>105</v>
      </c>
      <c r="E37" s="32"/>
      <c r="F37" s="32">
        <v>105</v>
      </c>
      <c r="G37" s="32"/>
      <c r="H37" s="32"/>
    </row>
    <row r="38" ht="15" customHeight="1" spans="1:8">
      <c r="A38" s="71" t="s">
        <v>1232</v>
      </c>
      <c r="B38" s="72" t="s">
        <v>1203</v>
      </c>
      <c r="C38" s="32">
        <f t="shared" si="2"/>
        <v>258</v>
      </c>
      <c r="D38" s="32"/>
      <c r="E38" s="32"/>
      <c r="F38" s="32"/>
      <c r="G38" s="32">
        <v>258</v>
      </c>
      <c r="H38" s="32"/>
    </row>
    <row r="39" ht="15" customHeight="1" spans="1:8">
      <c r="A39" s="71" t="s">
        <v>1233</v>
      </c>
      <c r="B39" s="72" t="s">
        <v>1203</v>
      </c>
      <c r="C39" s="32">
        <f t="shared" si="2"/>
        <v>1544</v>
      </c>
      <c r="D39" s="32">
        <v>342</v>
      </c>
      <c r="E39" s="32">
        <v>350</v>
      </c>
      <c r="F39" s="32">
        <v>726</v>
      </c>
      <c r="G39" s="32">
        <v>126</v>
      </c>
      <c r="H39" s="32"/>
    </row>
    <row r="40" ht="15" customHeight="1" spans="1:8">
      <c r="A40" s="71" t="s">
        <v>1234</v>
      </c>
      <c r="B40" s="72" t="s">
        <v>1203</v>
      </c>
      <c r="C40" s="32">
        <f t="shared" si="2"/>
        <v>312</v>
      </c>
      <c r="D40" s="32">
        <v>82</v>
      </c>
      <c r="E40" s="32">
        <v>132</v>
      </c>
      <c r="F40" s="32">
        <v>98</v>
      </c>
      <c r="G40" s="32"/>
      <c r="H40" s="32"/>
    </row>
    <row r="41" ht="15" customHeight="1" spans="1:8">
      <c r="A41" s="71" t="s">
        <v>1235</v>
      </c>
      <c r="B41" s="72" t="s">
        <v>1203</v>
      </c>
      <c r="C41" s="32">
        <f t="shared" si="2"/>
        <v>200</v>
      </c>
      <c r="D41" s="32">
        <v>70</v>
      </c>
      <c r="E41" s="32">
        <v>20</v>
      </c>
      <c r="F41" s="32">
        <v>110</v>
      </c>
      <c r="G41" s="32"/>
      <c r="H41" s="32"/>
    </row>
    <row r="42" ht="15" customHeight="1" spans="1:8">
      <c r="A42" s="71" t="s">
        <v>1236</v>
      </c>
      <c r="B42" s="72" t="s">
        <v>1203</v>
      </c>
      <c r="C42" s="32">
        <f t="shared" ref="C42:C73" si="3">SUM(D42:H42)</f>
        <v>39.928</v>
      </c>
      <c r="D42" s="32">
        <v>13.94</v>
      </c>
      <c r="E42" s="32">
        <v>5.786</v>
      </c>
      <c r="F42" s="32">
        <v>15.43</v>
      </c>
      <c r="G42" s="32">
        <v>4.772</v>
      </c>
      <c r="H42" s="32"/>
    </row>
    <row r="43" ht="15" customHeight="1" spans="1:8">
      <c r="A43" s="71" t="s">
        <v>1237</v>
      </c>
      <c r="B43" s="72" t="s">
        <v>1203</v>
      </c>
      <c r="C43" s="32">
        <f t="shared" si="3"/>
        <v>10</v>
      </c>
      <c r="D43" s="32"/>
      <c r="E43" s="32"/>
      <c r="F43" s="32"/>
      <c r="G43" s="32"/>
      <c r="H43" s="32">
        <v>10</v>
      </c>
    </row>
    <row r="44" ht="15" customHeight="1" spans="1:8">
      <c r="A44" s="71" t="s">
        <v>1238</v>
      </c>
      <c r="B44" s="72" t="s">
        <v>1203</v>
      </c>
      <c r="C44" s="32">
        <f t="shared" si="3"/>
        <v>360</v>
      </c>
      <c r="D44" s="32">
        <v>200</v>
      </c>
      <c r="E44" s="32">
        <v>80</v>
      </c>
      <c r="F44" s="32">
        <v>80</v>
      </c>
      <c r="G44" s="32"/>
      <c r="H44" s="32"/>
    </row>
    <row r="45" ht="15" customHeight="1" spans="1:8">
      <c r="A45" s="71" t="s">
        <v>1239</v>
      </c>
      <c r="B45" s="72" t="s">
        <v>1203</v>
      </c>
      <c r="C45" s="32">
        <f t="shared" si="3"/>
        <v>64.84652</v>
      </c>
      <c r="D45" s="32"/>
      <c r="E45" s="32"/>
      <c r="F45" s="32"/>
      <c r="G45" s="32"/>
      <c r="H45" s="32">
        <v>64.84652</v>
      </c>
    </row>
    <row r="46" ht="15" customHeight="1" spans="1:8">
      <c r="A46" s="71" t="s">
        <v>1240</v>
      </c>
      <c r="B46" s="72" t="s">
        <v>1203</v>
      </c>
      <c r="C46" s="32">
        <f t="shared" si="3"/>
        <v>8</v>
      </c>
      <c r="D46" s="32">
        <v>2</v>
      </c>
      <c r="E46" s="32">
        <v>2</v>
      </c>
      <c r="F46" s="32">
        <v>4</v>
      </c>
      <c r="G46" s="32"/>
      <c r="H46" s="32"/>
    </row>
    <row r="47" ht="15" customHeight="1" spans="1:8">
      <c r="A47" s="71" t="s">
        <v>1241</v>
      </c>
      <c r="B47" s="72" t="s">
        <v>1203</v>
      </c>
      <c r="C47" s="32">
        <f t="shared" si="3"/>
        <v>100</v>
      </c>
      <c r="D47" s="32"/>
      <c r="E47" s="32"/>
      <c r="F47" s="32"/>
      <c r="G47" s="32"/>
      <c r="H47" s="32">
        <v>100</v>
      </c>
    </row>
    <row r="48" ht="15" customHeight="1" spans="1:8">
      <c r="A48" s="71" t="s">
        <v>1242</v>
      </c>
      <c r="B48" s="72" t="s">
        <v>1203</v>
      </c>
      <c r="C48" s="32">
        <f t="shared" si="3"/>
        <v>900</v>
      </c>
      <c r="D48" s="32">
        <v>300</v>
      </c>
      <c r="E48" s="32">
        <v>300</v>
      </c>
      <c r="F48" s="32">
        <v>300</v>
      </c>
      <c r="G48" s="32"/>
      <c r="H48" s="32"/>
    </row>
    <row r="49" ht="15" customHeight="1" spans="1:8">
      <c r="A49" s="71" t="s">
        <v>1243</v>
      </c>
      <c r="B49" s="72" t="s">
        <v>1203</v>
      </c>
      <c r="C49" s="32">
        <f t="shared" si="3"/>
        <v>51</v>
      </c>
      <c r="D49" s="32">
        <v>10</v>
      </c>
      <c r="E49" s="32">
        <v>18</v>
      </c>
      <c r="F49" s="32">
        <v>18</v>
      </c>
      <c r="G49" s="32"/>
      <c r="H49" s="32">
        <v>5</v>
      </c>
    </row>
    <row r="50" ht="15" customHeight="1" spans="1:8">
      <c r="A50" s="71" t="s">
        <v>1244</v>
      </c>
      <c r="B50" s="72" t="s">
        <v>1203</v>
      </c>
      <c r="C50" s="32">
        <f t="shared" si="3"/>
        <v>10</v>
      </c>
      <c r="D50" s="32">
        <v>10</v>
      </c>
      <c r="E50" s="32"/>
      <c r="F50" s="32"/>
      <c r="G50" s="32"/>
      <c r="H50" s="32"/>
    </row>
    <row r="51" ht="15" customHeight="1" spans="1:8">
      <c r="A51" s="71" t="s">
        <v>1245</v>
      </c>
      <c r="B51" s="72" t="s">
        <v>1203</v>
      </c>
      <c r="C51" s="32">
        <f t="shared" si="3"/>
        <v>600</v>
      </c>
      <c r="D51" s="32">
        <v>270</v>
      </c>
      <c r="E51" s="32">
        <v>118</v>
      </c>
      <c r="F51" s="32">
        <v>92</v>
      </c>
      <c r="G51" s="32">
        <v>48</v>
      </c>
      <c r="H51" s="32">
        <v>72</v>
      </c>
    </row>
    <row r="52" ht="15" customHeight="1" spans="1:8">
      <c r="A52" s="71" t="s">
        <v>1246</v>
      </c>
      <c r="B52" s="72" t="s">
        <v>1203</v>
      </c>
      <c r="C52" s="32">
        <f t="shared" si="3"/>
        <v>295.53</v>
      </c>
      <c r="D52" s="32">
        <v>124.14</v>
      </c>
      <c r="E52" s="32">
        <v>63.96</v>
      </c>
      <c r="F52" s="32">
        <v>55.688</v>
      </c>
      <c r="G52" s="32">
        <v>13.56</v>
      </c>
      <c r="H52" s="32">
        <v>38.182</v>
      </c>
    </row>
    <row r="53" ht="15" customHeight="1" spans="1:8">
      <c r="A53" s="71" t="s">
        <v>1247</v>
      </c>
      <c r="B53" s="72" t="s">
        <v>1203</v>
      </c>
      <c r="C53" s="32">
        <f t="shared" si="3"/>
        <v>18.2</v>
      </c>
      <c r="D53" s="32">
        <v>12.42</v>
      </c>
      <c r="E53" s="32">
        <v>5.78</v>
      </c>
      <c r="F53" s="32"/>
      <c r="G53" s="32"/>
      <c r="H53" s="32"/>
    </row>
    <row r="54" ht="15" customHeight="1" spans="1:8">
      <c r="A54" s="71" t="s">
        <v>1248</v>
      </c>
      <c r="B54" s="72" t="s">
        <v>1203</v>
      </c>
      <c r="C54" s="32">
        <f t="shared" si="3"/>
        <v>190</v>
      </c>
      <c r="D54" s="32">
        <v>104</v>
      </c>
      <c r="E54" s="32">
        <v>18</v>
      </c>
      <c r="F54" s="32">
        <v>23</v>
      </c>
      <c r="G54" s="32">
        <v>20</v>
      </c>
      <c r="H54" s="32">
        <v>25</v>
      </c>
    </row>
    <row r="55" ht="15" customHeight="1" spans="1:8">
      <c r="A55" s="71" t="s">
        <v>1249</v>
      </c>
      <c r="B55" s="72" t="s">
        <v>1203</v>
      </c>
      <c r="C55" s="32">
        <f t="shared" si="3"/>
        <v>310</v>
      </c>
      <c r="D55" s="32">
        <v>145</v>
      </c>
      <c r="E55" s="32">
        <v>51</v>
      </c>
      <c r="F55" s="32">
        <v>52</v>
      </c>
      <c r="G55" s="32">
        <v>31</v>
      </c>
      <c r="H55" s="32">
        <v>31</v>
      </c>
    </row>
    <row r="56" ht="15" customHeight="1" spans="1:8">
      <c r="A56" s="71" t="s">
        <v>1250</v>
      </c>
      <c r="B56" s="72" t="s">
        <v>1203</v>
      </c>
      <c r="C56" s="32">
        <f t="shared" si="3"/>
        <v>666.562815</v>
      </c>
      <c r="D56" s="32">
        <v>666.562815</v>
      </c>
      <c r="E56" s="32"/>
      <c r="F56" s="32"/>
      <c r="G56" s="32"/>
      <c r="H56" s="32"/>
    </row>
    <row r="57" ht="15" customHeight="1" spans="1:8">
      <c r="A57" s="71" t="s">
        <v>1251</v>
      </c>
      <c r="B57" s="72" t="s">
        <v>1203</v>
      </c>
      <c r="C57" s="32">
        <f t="shared" si="3"/>
        <v>530</v>
      </c>
      <c r="D57" s="32">
        <v>324</v>
      </c>
      <c r="E57" s="32">
        <v>206</v>
      </c>
      <c r="F57" s="32"/>
      <c r="G57" s="32"/>
      <c r="H57" s="32"/>
    </row>
    <row r="58" ht="15" customHeight="1" spans="1:8">
      <c r="A58" s="71" t="s">
        <v>1252</v>
      </c>
      <c r="B58" s="72" t="s">
        <v>1203</v>
      </c>
      <c r="C58" s="32">
        <f t="shared" si="3"/>
        <v>30.4</v>
      </c>
      <c r="D58" s="32">
        <v>8</v>
      </c>
      <c r="E58" s="32">
        <v>4.375</v>
      </c>
      <c r="F58" s="32">
        <v>14.775</v>
      </c>
      <c r="G58" s="32">
        <v>0.5</v>
      </c>
      <c r="H58" s="32">
        <v>2.75</v>
      </c>
    </row>
    <row r="59" ht="15" customHeight="1" spans="1:8">
      <c r="A59" s="71" t="s">
        <v>1253</v>
      </c>
      <c r="B59" s="72" t="s">
        <v>1203</v>
      </c>
      <c r="C59" s="32">
        <f t="shared" si="3"/>
        <v>31.3</v>
      </c>
      <c r="D59" s="32">
        <v>9.5</v>
      </c>
      <c r="E59" s="32">
        <v>4.6</v>
      </c>
      <c r="F59" s="32">
        <v>13.175</v>
      </c>
      <c r="G59" s="32">
        <v>1.275</v>
      </c>
      <c r="H59" s="32">
        <v>2.75</v>
      </c>
    </row>
    <row r="60" ht="15" customHeight="1" spans="1:8">
      <c r="A60" s="71" t="s">
        <v>1254</v>
      </c>
      <c r="B60" s="72" t="s">
        <v>1203</v>
      </c>
      <c r="C60" s="32">
        <f t="shared" si="3"/>
        <v>300</v>
      </c>
      <c r="D60" s="32"/>
      <c r="E60" s="32">
        <v>122</v>
      </c>
      <c r="F60" s="32"/>
      <c r="G60" s="32">
        <v>178</v>
      </c>
      <c r="H60" s="32"/>
    </row>
    <row r="61" ht="15" customHeight="1" spans="1:8">
      <c r="A61" s="71" t="s">
        <v>1255</v>
      </c>
      <c r="B61" s="72" t="s">
        <v>1203</v>
      </c>
      <c r="C61" s="32">
        <f t="shared" si="3"/>
        <v>40</v>
      </c>
      <c r="D61" s="32"/>
      <c r="E61" s="32">
        <v>20</v>
      </c>
      <c r="F61" s="32">
        <v>20</v>
      </c>
      <c r="G61" s="32"/>
      <c r="H61" s="32"/>
    </row>
    <row r="62" ht="15" customHeight="1" spans="1:8">
      <c r="A62" s="71" t="s">
        <v>1256</v>
      </c>
      <c r="B62" s="72" t="s">
        <v>1203</v>
      </c>
      <c r="C62" s="32">
        <f t="shared" si="3"/>
        <v>180</v>
      </c>
      <c r="D62" s="32">
        <v>60</v>
      </c>
      <c r="E62" s="32">
        <v>30</v>
      </c>
      <c r="F62" s="32">
        <v>70</v>
      </c>
      <c r="G62" s="32"/>
      <c r="H62" s="32">
        <v>20</v>
      </c>
    </row>
    <row r="63" ht="15" customHeight="1" spans="1:8">
      <c r="A63" s="71" t="s">
        <v>1257</v>
      </c>
      <c r="B63" s="72" t="s">
        <v>1203</v>
      </c>
      <c r="C63" s="32">
        <f t="shared" si="3"/>
        <v>900</v>
      </c>
      <c r="D63" s="32">
        <v>546</v>
      </c>
      <c r="E63" s="32">
        <v>225</v>
      </c>
      <c r="F63" s="32">
        <v>13</v>
      </c>
      <c r="G63" s="32"/>
      <c r="H63" s="32">
        <v>116</v>
      </c>
    </row>
    <row r="64" ht="15" customHeight="1" spans="1:8">
      <c r="A64" s="71" t="s">
        <v>1258</v>
      </c>
      <c r="B64" s="72" t="s">
        <v>1203</v>
      </c>
      <c r="C64" s="32">
        <f t="shared" si="3"/>
        <v>73</v>
      </c>
      <c r="D64" s="32">
        <v>5</v>
      </c>
      <c r="E64" s="32">
        <v>5</v>
      </c>
      <c r="F64" s="32">
        <v>8</v>
      </c>
      <c r="G64" s="32">
        <v>55</v>
      </c>
      <c r="H64" s="32"/>
    </row>
    <row r="65" ht="15" customHeight="1" spans="1:8">
      <c r="A65" s="71" t="s">
        <v>1259</v>
      </c>
      <c r="B65" s="72" t="s">
        <v>1203</v>
      </c>
      <c r="C65" s="32">
        <f t="shared" si="3"/>
        <v>69</v>
      </c>
      <c r="D65" s="32">
        <v>69</v>
      </c>
      <c r="E65" s="32"/>
      <c r="F65" s="32"/>
      <c r="G65" s="32"/>
      <c r="H65" s="32"/>
    </row>
    <row r="66" ht="15" customHeight="1" spans="1:8">
      <c r="A66" s="71" t="s">
        <v>1260</v>
      </c>
      <c r="B66" s="72" t="s">
        <v>1203</v>
      </c>
      <c r="C66" s="32">
        <f t="shared" si="3"/>
        <v>2300</v>
      </c>
      <c r="D66" s="32"/>
      <c r="E66" s="32"/>
      <c r="F66" s="32">
        <v>400</v>
      </c>
      <c r="G66" s="32">
        <v>900</v>
      </c>
      <c r="H66" s="32">
        <v>1000</v>
      </c>
    </row>
    <row r="67" ht="15" customHeight="1" spans="1:8">
      <c r="A67" s="71" t="s">
        <v>1261</v>
      </c>
      <c r="B67" s="72" t="s">
        <v>1203</v>
      </c>
      <c r="C67" s="32">
        <f t="shared" si="3"/>
        <v>1000</v>
      </c>
      <c r="D67" s="32"/>
      <c r="E67" s="32"/>
      <c r="F67" s="32"/>
      <c r="G67" s="32">
        <v>1000</v>
      </c>
      <c r="H67" s="32"/>
    </row>
    <row r="68" ht="15" customHeight="1" spans="1:8">
      <c r="A68" s="71" t="s">
        <v>1262</v>
      </c>
      <c r="B68" s="72" t="s">
        <v>1203</v>
      </c>
      <c r="C68" s="32">
        <f t="shared" si="3"/>
        <v>325</v>
      </c>
      <c r="D68" s="32">
        <v>85</v>
      </c>
      <c r="E68" s="32">
        <v>50</v>
      </c>
      <c r="F68" s="32"/>
      <c r="G68" s="32">
        <v>170</v>
      </c>
      <c r="H68" s="32">
        <v>20</v>
      </c>
    </row>
    <row r="69" ht="15" customHeight="1" spans="1:8">
      <c r="A69" s="71" t="s">
        <v>1263</v>
      </c>
      <c r="B69" s="72" t="s">
        <v>1203</v>
      </c>
      <c r="C69" s="32">
        <f t="shared" si="3"/>
        <v>138</v>
      </c>
      <c r="D69" s="32"/>
      <c r="E69" s="32"/>
      <c r="F69" s="32"/>
      <c r="G69" s="32">
        <v>138</v>
      </c>
      <c r="H69" s="32"/>
    </row>
    <row r="70" ht="15" customHeight="1" spans="1:8">
      <c r="A70" s="71" t="s">
        <v>1264</v>
      </c>
      <c r="B70" s="72" t="s">
        <v>1203</v>
      </c>
      <c r="C70" s="32">
        <f t="shared" si="3"/>
        <v>2000</v>
      </c>
      <c r="D70" s="32"/>
      <c r="E70" s="32"/>
      <c r="F70" s="32">
        <v>2000</v>
      </c>
      <c r="G70" s="32"/>
      <c r="H70" s="32"/>
    </row>
    <row r="71" ht="15" customHeight="1" spans="1:8">
      <c r="A71" s="71" t="s">
        <v>1265</v>
      </c>
      <c r="B71" s="72" t="s">
        <v>1203</v>
      </c>
      <c r="C71" s="32">
        <f t="shared" si="3"/>
        <v>238</v>
      </c>
      <c r="D71" s="32">
        <v>98</v>
      </c>
      <c r="E71" s="32">
        <v>70</v>
      </c>
      <c r="F71" s="32">
        <v>70</v>
      </c>
      <c r="G71" s="32"/>
      <c r="H71" s="32"/>
    </row>
    <row r="72" ht="15" customHeight="1" spans="1:8">
      <c r="A72" s="71" t="s">
        <v>1266</v>
      </c>
      <c r="B72" s="72" t="s">
        <v>1203</v>
      </c>
      <c r="C72" s="32">
        <f t="shared" si="3"/>
        <v>27</v>
      </c>
      <c r="D72" s="32"/>
      <c r="E72" s="32"/>
      <c r="F72" s="32"/>
      <c r="G72" s="32">
        <v>27</v>
      </c>
      <c r="H72" s="32"/>
    </row>
    <row r="73" ht="15" customHeight="1" spans="1:8">
      <c r="A73" s="71" t="s">
        <v>1267</v>
      </c>
      <c r="B73" s="72" t="s">
        <v>1203</v>
      </c>
      <c r="C73" s="32">
        <f t="shared" si="3"/>
        <v>38.4298</v>
      </c>
      <c r="D73" s="32"/>
      <c r="E73" s="32">
        <v>33.38935</v>
      </c>
      <c r="F73" s="32">
        <v>5.04045</v>
      </c>
      <c r="G73" s="32"/>
      <c r="H73" s="32"/>
    </row>
    <row r="74" ht="15" customHeight="1" spans="1:8">
      <c r="A74" s="71" t="s">
        <v>1268</v>
      </c>
      <c r="B74" s="72" t="s">
        <v>1203</v>
      </c>
      <c r="C74" s="32">
        <f t="shared" ref="C74:C105" si="4">SUM(D74:H74)</f>
        <v>326</v>
      </c>
      <c r="D74" s="32">
        <v>164</v>
      </c>
      <c r="E74" s="32">
        <v>58</v>
      </c>
      <c r="F74" s="32">
        <v>69</v>
      </c>
      <c r="G74" s="32">
        <v>35</v>
      </c>
      <c r="H74" s="32"/>
    </row>
    <row r="75" ht="15" customHeight="1" spans="1:8">
      <c r="A75" s="71" t="s">
        <v>1269</v>
      </c>
      <c r="B75" s="72" t="s">
        <v>1203</v>
      </c>
      <c r="C75" s="32">
        <f t="shared" si="4"/>
        <v>749</v>
      </c>
      <c r="D75" s="32">
        <v>372</v>
      </c>
      <c r="E75" s="32">
        <v>141</v>
      </c>
      <c r="F75" s="32">
        <v>157</v>
      </c>
      <c r="G75" s="32">
        <v>79</v>
      </c>
      <c r="H75" s="32"/>
    </row>
    <row r="76" ht="15" customHeight="1" spans="1:8">
      <c r="A76" s="71" t="s">
        <v>1270</v>
      </c>
      <c r="B76" s="72" t="s">
        <v>1203</v>
      </c>
      <c r="C76" s="32">
        <f t="shared" si="4"/>
        <v>10</v>
      </c>
      <c r="D76" s="32">
        <v>4</v>
      </c>
      <c r="E76" s="32">
        <v>2</v>
      </c>
      <c r="F76" s="32">
        <v>2</v>
      </c>
      <c r="G76" s="32">
        <v>2</v>
      </c>
      <c r="H76" s="32"/>
    </row>
    <row r="77" ht="15" customHeight="1" spans="1:8">
      <c r="A77" s="71" t="s">
        <v>1271</v>
      </c>
      <c r="B77" s="72" t="s">
        <v>1203</v>
      </c>
      <c r="C77" s="32">
        <f t="shared" si="4"/>
        <v>280</v>
      </c>
      <c r="D77" s="32">
        <v>90</v>
      </c>
      <c r="E77" s="32">
        <v>90</v>
      </c>
      <c r="F77" s="32">
        <v>100</v>
      </c>
      <c r="G77" s="32"/>
      <c r="H77" s="32"/>
    </row>
    <row r="78" ht="15" customHeight="1" spans="1:8">
      <c r="A78" s="71" t="s">
        <v>1272</v>
      </c>
      <c r="B78" s="72" t="s">
        <v>1203</v>
      </c>
      <c r="C78" s="32">
        <f t="shared" si="4"/>
        <v>7100</v>
      </c>
      <c r="D78" s="32">
        <v>2159</v>
      </c>
      <c r="E78" s="32">
        <v>1658</v>
      </c>
      <c r="F78" s="32">
        <v>3180</v>
      </c>
      <c r="G78" s="32">
        <v>103</v>
      </c>
      <c r="H78" s="32"/>
    </row>
    <row r="79" ht="15" customHeight="1" spans="1:8">
      <c r="A79" s="71" t="s">
        <v>1273</v>
      </c>
      <c r="B79" s="72" t="s">
        <v>1203</v>
      </c>
      <c r="C79" s="32">
        <f t="shared" si="4"/>
        <v>1446.9</v>
      </c>
      <c r="D79" s="32">
        <v>364.7</v>
      </c>
      <c r="E79" s="32">
        <v>353.5</v>
      </c>
      <c r="F79" s="32">
        <v>470.4</v>
      </c>
      <c r="G79" s="32">
        <v>65.1</v>
      </c>
      <c r="H79" s="32">
        <v>193.2</v>
      </c>
    </row>
    <row r="80" ht="15" customHeight="1" spans="1:8">
      <c r="A80" s="71" t="s">
        <v>1274</v>
      </c>
      <c r="B80" s="72" t="s">
        <v>1203</v>
      </c>
      <c r="C80" s="32">
        <f t="shared" si="4"/>
        <v>51</v>
      </c>
      <c r="D80" s="32"/>
      <c r="E80" s="32">
        <v>50</v>
      </c>
      <c r="F80" s="32"/>
      <c r="G80" s="32">
        <v>1</v>
      </c>
      <c r="H80" s="32"/>
    </row>
    <row r="81" ht="15" customHeight="1" spans="1:8">
      <c r="A81" s="71" t="s">
        <v>1275</v>
      </c>
      <c r="B81" s="72" t="s">
        <v>1203</v>
      </c>
      <c r="C81" s="32">
        <f t="shared" si="4"/>
        <v>914.912</v>
      </c>
      <c r="D81" s="32">
        <v>412.452</v>
      </c>
      <c r="E81" s="32">
        <v>180.786</v>
      </c>
      <c r="F81" s="32">
        <v>140.31</v>
      </c>
      <c r="G81" s="32">
        <v>72.242</v>
      </c>
      <c r="H81" s="32">
        <v>109.122</v>
      </c>
    </row>
    <row r="82" ht="15" customHeight="1" spans="1:8">
      <c r="A82" s="71" t="s">
        <v>1276</v>
      </c>
      <c r="B82" s="72" t="s">
        <v>1203</v>
      </c>
      <c r="C82" s="32">
        <f t="shared" si="4"/>
        <v>135.32</v>
      </c>
      <c r="D82" s="32">
        <v>52.89</v>
      </c>
      <c r="E82" s="32">
        <v>30.62</v>
      </c>
      <c r="F82" s="32">
        <v>18.3</v>
      </c>
      <c r="G82" s="32">
        <v>14.98</v>
      </c>
      <c r="H82" s="32">
        <v>18.53</v>
      </c>
    </row>
    <row r="83" ht="15" customHeight="1" spans="1:8">
      <c r="A83" s="71" t="s">
        <v>1277</v>
      </c>
      <c r="B83" s="72" t="s">
        <v>1203</v>
      </c>
      <c r="C83" s="32">
        <f t="shared" si="4"/>
        <v>250</v>
      </c>
      <c r="D83" s="32">
        <v>50</v>
      </c>
      <c r="E83" s="32">
        <v>100</v>
      </c>
      <c r="F83" s="32">
        <v>100</v>
      </c>
      <c r="G83" s="32"/>
      <c r="H83" s="32"/>
    </row>
    <row r="84" ht="15" customHeight="1" spans="1:8">
      <c r="A84" s="71" t="s">
        <v>1278</v>
      </c>
      <c r="B84" s="72" t="s">
        <v>1203</v>
      </c>
      <c r="C84" s="32">
        <f t="shared" si="4"/>
        <v>15</v>
      </c>
      <c r="D84" s="32">
        <v>2</v>
      </c>
      <c r="E84" s="32"/>
      <c r="F84" s="32">
        <v>11</v>
      </c>
      <c r="G84" s="32"/>
      <c r="H84" s="32">
        <v>2</v>
      </c>
    </row>
    <row r="85" ht="15" customHeight="1" spans="1:8">
      <c r="A85" s="71" t="s">
        <v>1279</v>
      </c>
      <c r="B85" s="72" t="s">
        <v>1203</v>
      </c>
      <c r="C85" s="32">
        <f t="shared" si="4"/>
        <v>138</v>
      </c>
      <c r="D85" s="32">
        <v>138</v>
      </c>
      <c r="E85" s="32"/>
      <c r="F85" s="32"/>
      <c r="G85" s="32"/>
      <c r="H85" s="32"/>
    </row>
    <row r="86" ht="15" customHeight="1" spans="1:8">
      <c r="A86" s="71" t="s">
        <v>1280</v>
      </c>
      <c r="B86" s="72" t="s">
        <v>1203</v>
      </c>
      <c r="C86" s="32">
        <f t="shared" si="4"/>
        <v>562</v>
      </c>
      <c r="D86" s="32">
        <v>313</v>
      </c>
      <c r="E86" s="32">
        <v>100</v>
      </c>
      <c r="F86" s="32">
        <v>109</v>
      </c>
      <c r="G86" s="32">
        <v>40</v>
      </c>
      <c r="H86" s="32"/>
    </row>
    <row r="87" ht="15" customHeight="1" spans="1:8">
      <c r="A87" s="71" t="s">
        <v>1281</v>
      </c>
      <c r="B87" s="72" t="s">
        <v>1203</v>
      </c>
      <c r="C87" s="32">
        <f t="shared" si="4"/>
        <v>630.17</v>
      </c>
      <c r="D87" s="32">
        <v>260.63</v>
      </c>
      <c r="E87" s="32">
        <v>111.8</v>
      </c>
      <c r="F87" s="32">
        <v>133.62</v>
      </c>
      <c r="G87" s="32">
        <v>45.52</v>
      </c>
      <c r="H87" s="32">
        <v>78.6</v>
      </c>
    </row>
    <row r="88" ht="15" customHeight="1" spans="1:8">
      <c r="A88" s="71" t="s">
        <v>1282</v>
      </c>
      <c r="B88" s="72" t="s">
        <v>1203</v>
      </c>
      <c r="C88" s="32">
        <f t="shared" si="4"/>
        <v>202.3713</v>
      </c>
      <c r="D88" s="32">
        <v>99.7198</v>
      </c>
      <c r="E88" s="32">
        <v>31.1722</v>
      </c>
      <c r="F88" s="32">
        <v>34.7582</v>
      </c>
      <c r="G88" s="32">
        <v>9.2258</v>
      </c>
      <c r="H88" s="32">
        <v>27.4953</v>
      </c>
    </row>
    <row r="89" ht="15" customHeight="1" spans="1:8">
      <c r="A89" s="71" t="s">
        <v>1283</v>
      </c>
      <c r="B89" s="72" t="s">
        <v>1203</v>
      </c>
      <c r="C89" s="32">
        <f t="shared" si="4"/>
        <v>1183.2</v>
      </c>
      <c r="D89" s="32">
        <v>419.52</v>
      </c>
      <c r="E89" s="32">
        <v>268.8</v>
      </c>
      <c r="F89" s="32">
        <v>315.36</v>
      </c>
      <c r="G89" s="32"/>
      <c r="H89" s="32">
        <v>179.52</v>
      </c>
    </row>
    <row r="90" ht="15" customHeight="1" spans="1:8">
      <c r="A90" s="71" t="s">
        <v>1284</v>
      </c>
      <c r="B90" s="72" t="s">
        <v>1203</v>
      </c>
      <c r="C90" s="32">
        <f t="shared" si="4"/>
        <v>370</v>
      </c>
      <c r="D90" s="32">
        <v>130</v>
      </c>
      <c r="E90" s="32">
        <v>60</v>
      </c>
      <c r="F90" s="32">
        <v>100</v>
      </c>
      <c r="G90" s="32">
        <v>10</v>
      </c>
      <c r="H90" s="32">
        <v>70</v>
      </c>
    </row>
    <row r="91" ht="15" customHeight="1" spans="1:8">
      <c r="A91" s="71" t="s">
        <v>1285</v>
      </c>
      <c r="B91" s="72" t="s">
        <v>1203</v>
      </c>
      <c r="C91" s="32">
        <f t="shared" si="4"/>
        <v>300</v>
      </c>
      <c r="D91" s="32">
        <v>117</v>
      </c>
      <c r="E91" s="32">
        <v>82</v>
      </c>
      <c r="F91" s="32">
        <v>67</v>
      </c>
      <c r="G91" s="32">
        <v>8</v>
      </c>
      <c r="H91" s="32">
        <v>26</v>
      </c>
    </row>
    <row r="92" ht="15" customHeight="1" spans="1:8">
      <c r="A92" s="71" t="s">
        <v>1286</v>
      </c>
      <c r="B92" s="72" t="s">
        <v>1203</v>
      </c>
      <c r="C92" s="32">
        <f t="shared" si="4"/>
        <v>1124.6</v>
      </c>
      <c r="D92" s="32">
        <v>904.8</v>
      </c>
      <c r="E92" s="32">
        <v>141.8</v>
      </c>
      <c r="F92" s="32">
        <v>78</v>
      </c>
      <c r="G92" s="32"/>
      <c r="H92" s="32"/>
    </row>
    <row r="93" ht="15" customHeight="1" spans="1:8">
      <c r="A93" s="71" t="s">
        <v>1287</v>
      </c>
      <c r="B93" s="72" t="s">
        <v>1203</v>
      </c>
      <c r="C93" s="32">
        <f t="shared" si="4"/>
        <v>7</v>
      </c>
      <c r="D93" s="32">
        <v>3</v>
      </c>
      <c r="E93" s="32">
        <v>1</v>
      </c>
      <c r="F93" s="32">
        <v>3</v>
      </c>
      <c r="G93" s="32"/>
      <c r="H93" s="32"/>
    </row>
    <row r="94" ht="15" customHeight="1" spans="1:8">
      <c r="A94" s="71" t="s">
        <v>1288</v>
      </c>
      <c r="B94" s="72" t="s">
        <v>1203</v>
      </c>
      <c r="C94" s="32">
        <f t="shared" si="4"/>
        <v>30</v>
      </c>
      <c r="D94" s="32">
        <v>15</v>
      </c>
      <c r="E94" s="32">
        <v>5</v>
      </c>
      <c r="F94" s="32">
        <v>5</v>
      </c>
      <c r="G94" s="32">
        <v>5</v>
      </c>
      <c r="H94" s="32"/>
    </row>
    <row r="95" ht="15" customHeight="1" spans="1:8">
      <c r="A95" s="71" t="s">
        <v>1289</v>
      </c>
      <c r="B95" s="72" t="s">
        <v>1203</v>
      </c>
      <c r="C95" s="32">
        <f t="shared" si="4"/>
        <v>88.94</v>
      </c>
      <c r="D95" s="32">
        <v>50.27</v>
      </c>
      <c r="E95" s="32">
        <v>14.04</v>
      </c>
      <c r="F95" s="32">
        <v>8.86</v>
      </c>
      <c r="G95" s="32">
        <v>6.14</v>
      </c>
      <c r="H95" s="32">
        <v>9.63</v>
      </c>
    </row>
    <row r="96" ht="15" customHeight="1" spans="1:8">
      <c r="A96" s="71" t="s">
        <v>1290</v>
      </c>
      <c r="B96" s="72" t="s">
        <v>1203</v>
      </c>
      <c r="C96" s="32">
        <f t="shared" si="4"/>
        <v>120</v>
      </c>
      <c r="D96" s="32">
        <v>30</v>
      </c>
      <c r="E96" s="32">
        <v>20</v>
      </c>
      <c r="F96" s="32">
        <v>30</v>
      </c>
      <c r="G96" s="32">
        <v>15</v>
      </c>
      <c r="H96" s="32">
        <v>25</v>
      </c>
    </row>
    <row r="97" ht="15" customHeight="1" spans="1:8">
      <c r="A97" s="71" t="s">
        <v>1291</v>
      </c>
      <c r="B97" s="72" t="s">
        <v>1203</v>
      </c>
      <c r="C97" s="32">
        <f t="shared" si="4"/>
        <v>18</v>
      </c>
      <c r="D97" s="32"/>
      <c r="E97" s="32"/>
      <c r="F97" s="32"/>
      <c r="G97" s="32">
        <v>5</v>
      </c>
      <c r="H97" s="32">
        <v>13</v>
      </c>
    </row>
    <row r="98" ht="15" customHeight="1" spans="1:8">
      <c r="A98" s="71" t="s">
        <v>1292</v>
      </c>
      <c r="B98" s="72" t="s">
        <v>1203</v>
      </c>
      <c r="C98" s="32">
        <f t="shared" si="4"/>
        <v>80</v>
      </c>
      <c r="D98" s="32"/>
      <c r="E98" s="32">
        <v>50</v>
      </c>
      <c r="F98" s="32"/>
      <c r="G98" s="32"/>
      <c r="H98" s="32">
        <v>30</v>
      </c>
    </row>
    <row r="99" ht="15" customHeight="1" spans="1:8">
      <c r="A99" s="71" t="s">
        <v>1293</v>
      </c>
      <c r="B99" s="72" t="s">
        <v>1203</v>
      </c>
      <c r="C99" s="32">
        <f t="shared" si="4"/>
        <v>324</v>
      </c>
      <c r="D99" s="32">
        <v>324</v>
      </c>
      <c r="E99" s="32"/>
      <c r="F99" s="32"/>
      <c r="G99" s="32"/>
      <c r="H99" s="32"/>
    </row>
    <row r="100" ht="15" customHeight="1" spans="1:8">
      <c r="A100" s="71" t="s">
        <v>1294</v>
      </c>
      <c r="B100" s="72" t="s">
        <v>1203</v>
      </c>
      <c r="C100" s="32">
        <f t="shared" si="4"/>
        <v>300</v>
      </c>
      <c r="D100" s="32">
        <v>143.05</v>
      </c>
      <c r="E100" s="32">
        <v>127.65</v>
      </c>
      <c r="F100" s="32"/>
      <c r="G100" s="32">
        <v>29.3</v>
      </c>
      <c r="H100" s="32"/>
    </row>
    <row r="101" ht="15" customHeight="1" spans="1:8">
      <c r="A101" s="71" t="s">
        <v>1295</v>
      </c>
      <c r="B101" s="72" t="s">
        <v>1203</v>
      </c>
      <c r="C101" s="32">
        <f t="shared" si="4"/>
        <v>57.7</v>
      </c>
      <c r="D101" s="32">
        <v>0.55</v>
      </c>
      <c r="E101" s="32">
        <v>56.825</v>
      </c>
      <c r="F101" s="32">
        <v>0.075</v>
      </c>
      <c r="G101" s="32">
        <v>0.25</v>
      </c>
      <c r="H101" s="32"/>
    </row>
    <row r="102" ht="15" customHeight="1" spans="1:8">
      <c r="A102" s="71" t="s">
        <v>1296</v>
      </c>
      <c r="B102" s="72" t="s">
        <v>1203</v>
      </c>
      <c r="C102" s="32">
        <f t="shared" si="4"/>
        <v>141.44</v>
      </c>
      <c r="D102" s="32">
        <v>39.6602</v>
      </c>
      <c r="E102" s="32">
        <v>32.24</v>
      </c>
      <c r="F102" s="32">
        <v>29.1</v>
      </c>
      <c r="G102" s="32">
        <v>17.86</v>
      </c>
      <c r="H102" s="32">
        <v>22.5798</v>
      </c>
    </row>
    <row r="103" ht="15" customHeight="1" spans="1:8">
      <c r="A103" s="71" t="s">
        <v>1297</v>
      </c>
      <c r="B103" s="72" t="s">
        <v>1203</v>
      </c>
      <c r="C103" s="32">
        <f t="shared" si="4"/>
        <v>165</v>
      </c>
      <c r="D103" s="32">
        <v>165</v>
      </c>
      <c r="E103" s="32"/>
      <c r="F103" s="32"/>
      <c r="G103" s="32"/>
      <c r="H103" s="32"/>
    </row>
    <row r="104" ht="15" customHeight="1" spans="1:8">
      <c r="A104" s="71" t="s">
        <v>1298</v>
      </c>
      <c r="B104" s="72" t="s">
        <v>1203</v>
      </c>
      <c r="C104" s="32">
        <f t="shared" si="4"/>
        <v>4308</v>
      </c>
      <c r="D104" s="32"/>
      <c r="E104" s="32"/>
      <c r="F104" s="32">
        <v>4308</v>
      </c>
      <c r="G104" s="32"/>
      <c r="H104" s="32"/>
    </row>
    <row r="105" ht="15" customHeight="1" spans="1:8">
      <c r="A105" s="71" t="s">
        <v>1299</v>
      </c>
      <c r="B105" s="72" t="s">
        <v>1203</v>
      </c>
      <c r="C105" s="32">
        <f t="shared" si="4"/>
        <v>1880</v>
      </c>
      <c r="D105" s="32"/>
      <c r="E105" s="32"/>
      <c r="F105" s="32">
        <v>1880</v>
      </c>
      <c r="G105" s="32"/>
      <c r="H105" s="32"/>
    </row>
    <row r="106" ht="15" customHeight="1" spans="1:8">
      <c r="A106" s="71" t="s">
        <v>1300</v>
      </c>
      <c r="B106" s="72" t="s">
        <v>1203</v>
      </c>
      <c r="C106" s="32">
        <f t="shared" ref="C106:C149" si="5">SUM(D106:H106)</f>
        <v>36</v>
      </c>
      <c r="D106" s="32">
        <v>10</v>
      </c>
      <c r="E106" s="32">
        <v>9</v>
      </c>
      <c r="F106" s="32">
        <v>13</v>
      </c>
      <c r="G106" s="32">
        <v>2</v>
      </c>
      <c r="H106" s="32">
        <v>2</v>
      </c>
    </row>
    <row r="107" ht="15" customHeight="1" spans="1:8">
      <c r="A107" s="71" t="s">
        <v>1301</v>
      </c>
      <c r="B107" s="72" t="s">
        <v>1203</v>
      </c>
      <c r="C107" s="32">
        <f t="shared" si="5"/>
        <v>90</v>
      </c>
      <c r="D107" s="32">
        <v>30</v>
      </c>
      <c r="E107" s="32">
        <v>30</v>
      </c>
      <c r="F107" s="32">
        <v>30</v>
      </c>
      <c r="G107" s="32"/>
      <c r="H107" s="32"/>
    </row>
    <row r="108" ht="15" customHeight="1" spans="1:8">
      <c r="A108" s="71" t="s">
        <v>1302</v>
      </c>
      <c r="B108" s="72" t="s">
        <v>1203</v>
      </c>
      <c r="C108" s="32">
        <f t="shared" si="5"/>
        <v>35</v>
      </c>
      <c r="D108" s="32">
        <v>10</v>
      </c>
      <c r="E108" s="32">
        <v>2</v>
      </c>
      <c r="F108" s="32">
        <v>22</v>
      </c>
      <c r="G108" s="32">
        <v>0.5</v>
      </c>
      <c r="H108" s="32">
        <v>0.5</v>
      </c>
    </row>
    <row r="109" ht="15" customHeight="1" spans="1:8">
      <c r="A109" s="71" t="s">
        <v>1303</v>
      </c>
      <c r="B109" s="72" t="s">
        <v>1203</v>
      </c>
      <c r="C109" s="32">
        <f t="shared" si="5"/>
        <v>346</v>
      </c>
      <c r="D109" s="32">
        <v>273</v>
      </c>
      <c r="E109" s="32"/>
      <c r="F109" s="32"/>
      <c r="G109" s="32"/>
      <c r="H109" s="32">
        <v>73</v>
      </c>
    </row>
    <row r="110" ht="15" customHeight="1" spans="1:8">
      <c r="A110" s="71" t="s">
        <v>1304</v>
      </c>
      <c r="B110" s="72" t="s">
        <v>1203</v>
      </c>
      <c r="C110" s="32">
        <f t="shared" si="5"/>
        <v>17</v>
      </c>
      <c r="D110" s="32"/>
      <c r="E110" s="32">
        <v>17</v>
      </c>
      <c r="F110" s="32"/>
      <c r="G110" s="32"/>
      <c r="H110" s="32"/>
    </row>
    <row r="111" ht="15" customHeight="1" spans="1:8">
      <c r="A111" s="71" t="s">
        <v>1305</v>
      </c>
      <c r="B111" s="72" t="s">
        <v>1203</v>
      </c>
      <c r="C111" s="32">
        <f t="shared" si="5"/>
        <v>35.36</v>
      </c>
      <c r="D111" s="32">
        <v>9.9151</v>
      </c>
      <c r="E111" s="32">
        <v>8.06</v>
      </c>
      <c r="F111" s="32">
        <v>7.275</v>
      </c>
      <c r="G111" s="32">
        <v>4.465</v>
      </c>
      <c r="H111" s="32">
        <v>5.6449</v>
      </c>
    </row>
    <row r="112" ht="15" customHeight="1" spans="1:8">
      <c r="A112" s="71" t="s">
        <v>1306</v>
      </c>
      <c r="B112" s="72" t="s">
        <v>1203</v>
      </c>
      <c r="C112" s="32">
        <f t="shared" si="5"/>
        <v>13</v>
      </c>
      <c r="D112" s="32">
        <v>5</v>
      </c>
      <c r="E112" s="32">
        <v>2.5</v>
      </c>
      <c r="F112" s="32">
        <v>3</v>
      </c>
      <c r="G112" s="32">
        <v>0.5</v>
      </c>
      <c r="H112" s="32">
        <v>2</v>
      </c>
    </row>
    <row r="113" ht="15" customHeight="1" spans="1:8">
      <c r="A113" s="71" t="s">
        <v>1307</v>
      </c>
      <c r="B113" s="72" t="s">
        <v>1203</v>
      </c>
      <c r="C113" s="32">
        <f t="shared" si="5"/>
        <v>132</v>
      </c>
      <c r="D113" s="32">
        <v>32</v>
      </c>
      <c r="E113" s="32">
        <v>35</v>
      </c>
      <c r="F113" s="32">
        <v>28</v>
      </c>
      <c r="G113" s="32">
        <v>17</v>
      </c>
      <c r="H113" s="32">
        <v>20</v>
      </c>
    </row>
    <row r="114" ht="15" customHeight="1" spans="1:8">
      <c r="A114" s="71" t="s">
        <v>1308</v>
      </c>
      <c r="B114" s="72" t="s">
        <v>1203</v>
      </c>
      <c r="C114" s="32">
        <f t="shared" si="5"/>
        <v>500</v>
      </c>
      <c r="D114" s="32">
        <v>500</v>
      </c>
      <c r="E114" s="32"/>
      <c r="F114" s="32"/>
      <c r="G114" s="32"/>
      <c r="H114" s="32"/>
    </row>
    <row r="115" ht="15" customHeight="1" spans="1:8">
      <c r="A115" s="71" t="s">
        <v>1309</v>
      </c>
      <c r="B115" s="72" t="s">
        <v>1203</v>
      </c>
      <c r="C115" s="32">
        <f t="shared" si="5"/>
        <v>99.72</v>
      </c>
      <c r="D115" s="32">
        <v>99.72</v>
      </c>
      <c r="E115" s="32"/>
      <c r="F115" s="32"/>
      <c r="G115" s="32"/>
      <c r="H115" s="32"/>
    </row>
    <row r="116" ht="15" customHeight="1" spans="1:8">
      <c r="A116" s="71" t="s">
        <v>1310</v>
      </c>
      <c r="B116" s="72" t="s">
        <v>1203</v>
      </c>
      <c r="C116" s="32">
        <f t="shared" si="5"/>
        <v>150</v>
      </c>
      <c r="D116" s="32">
        <v>30</v>
      </c>
      <c r="E116" s="32">
        <v>30</v>
      </c>
      <c r="F116" s="32">
        <v>30</v>
      </c>
      <c r="G116" s="32">
        <v>30</v>
      </c>
      <c r="H116" s="32">
        <v>30</v>
      </c>
    </row>
    <row r="117" ht="15" customHeight="1" spans="1:8">
      <c r="A117" s="71" t="s">
        <v>1311</v>
      </c>
      <c r="B117" s="72" t="s">
        <v>1203</v>
      </c>
      <c r="C117" s="32">
        <f t="shared" si="5"/>
        <v>143</v>
      </c>
      <c r="D117" s="32">
        <v>58.44</v>
      </c>
      <c r="E117" s="32"/>
      <c r="F117" s="32">
        <v>6.28</v>
      </c>
      <c r="G117" s="32">
        <v>78.28</v>
      </c>
      <c r="H117" s="32"/>
    </row>
    <row r="118" ht="15" customHeight="1" spans="1:8">
      <c r="A118" s="71" t="s">
        <v>1312</v>
      </c>
      <c r="B118" s="72" t="s">
        <v>1203</v>
      </c>
      <c r="C118" s="32">
        <f t="shared" si="5"/>
        <v>10</v>
      </c>
      <c r="D118" s="32">
        <v>10</v>
      </c>
      <c r="E118" s="32"/>
      <c r="F118" s="32"/>
      <c r="G118" s="32"/>
      <c r="H118" s="32"/>
    </row>
    <row r="119" ht="15" customHeight="1" spans="1:8">
      <c r="A119" s="71" t="s">
        <v>1313</v>
      </c>
      <c r="B119" s="72" t="s">
        <v>1203</v>
      </c>
      <c r="C119" s="32">
        <f t="shared" si="5"/>
        <v>407</v>
      </c>
      <c r="D119" s="32">
        <v>46</v>
      </c>
      <c r="E119" s="32">
        <v>19.6</v>
      </c>
      <c r="F119" s="32">
        <v>9.3</v>
      </c>
      <c r="G119" s="32">
        <v>332.1</v>
      </c>
      <c r="H119" s="32"/>
    </row>
    <row r="120" ht="15" customHeight="1" spans="1:8">
      <c r="A120" s="71" t="s">
        <v>1314</v>
      </c>
      <c r="B120" s="72" t="s">
        <v>1203</v>
      </c>
      <c r="C120" s="32">
        <f t="shared" si="5"/>
        <v>70.66</v>
      </c>
      <c r="D120" s="32">
        <v>18.21</v>
      </c>
      <c r="E120" s="32">
        <v>19.26</v>
      </c>
      <c r="F120" s="32">
        <v>13.71</v>
      </c>
      <c r="G120" s="32">
        <v>5.66</v>
      </c>
      <c r="H120" s="32">
        <v>13.82</v>
      </c>
    </row>
    <row r="121" ht="15" customHeight="1" spans="1:8">
      <c r="A121" s="71" t="s">
        <v>1315</v>
      </c>
      <c r="B121" s="72" t="s">
        <v>1203</v>
      </c>
      <c r="C121" s="32">
        <f t="shared" si="5"/>
        <v>53.035</v>
      </c>
      <c r="D121" s="32">
        <v>17.01</v>
      </c>
      <c r="E121" s="32">
        <v>11.915</v>
      </c>
      <c r="F121" s="32">
        <v>11.16</v>
      </c>
      <c r="G121" s="32">
        <v>5.44</v>
      </c>
      <c r="H121" s="32">
        <v>7.51</v>
      </c>
    </row>
    <row r="122" ht="15" customHeight="1" spans="1:8">
      <c r="A122" s="71" t="s">
        <v>1316</v>
      </c>
      <c r="B122" s="72" t="s">
        <v>1203</v>
      </c>
      <c r="C122" s="32">
        <f t="shared" si="5"/>
        <v>217.1</v>
      </c>
      <c r="D122" s="32">
        <v>154.8</v>
      </c>
      <c r="E122" s="32"/>
      <c r="F122" s="32">
        <v>39.25</v>
      </c>
      <c r="G122" s="32">
        <v>23.05</v>
      </c>
      <c r="H122" s="32"/>
    </row>
    <row r="123" ht="15" customHeight="1" spans="1:8">
      <c r="A123" s="71" t="s">
        <v>1317</v>
      </c>
      <c r="B123" s="72" t="s">
        <v>1203</v>
      </c>
      <c r="C123" s="32">
        <f t="shared" si="5"/>
        <v>2000</v>
      </c>
      <c r="D123" s="32"/>
      <c r="E123" s="32">
        <v>445</v>
      </c>
      <c r="F123" s="32"/>
      <c r="G123" s="32">
        <v>1555</v>
      </c>
      <c r="H123" s="32"/>
    </row>
    <row r="124" ht="15" customHeight="1" spans="1:8">
      <c r="A124" s="71" t="s">
        <v>1318</v>
      </c>
      <c r="B124" s="72" t="s">
        <v>1203</v>
      </c>
      <c r="C124" s="32">
        <f t="shared" si="5"/>
        <v>60</v>
      </c>
      <c r="D124" s="32">
        <v>28</v>
      </c>
      <c r="E124" s="32">
        <v>11</v>
      </c>
      <c r="F124" s="32">
        <v>21</v>
      </c>
      <c r="G124" s="32"/>
      <c r="H124" s="32"/>
    </row>
    <row r="125" ht="15" customHeight="1" spans="1:8">
      <c r="A125" s="71" t="s">
        <v>1319</v>
      </c>
      <c r="B125" s="72" t="s">
        <v>1203</v>
      </c>
      <c r="C125" s="32">
        <f t="shared" si="5"/>
        <v>7</v>
      </c>
      <c r="D125" s="32">
        <v>7</v>
      </c>
      <c r="E125" s="32"/>
      <c r="F125" s="32"/>
      <c r="G125" s="32"/>
      <c r="H125" s="32"/>
    </row>
    <row r="126" ht="15" customHeight="1" spans="1:8">
      <c r="A126" s="71" t="s">
        <v>1320</v>
      </c>
      <c r="B126" s="72" t="s">
        <v>1203</v>
      </c>
      <c r="C126" s="32">
        <f t="shared" si="5"/>
        <v>26.43</v>
      </c>
      <c r="D126" s="32">
        <v>13.365</v>
      </c>
      <c r="E126" s="32">
        <v>4.125</v>
      </c>
      <c r="F126" s="32">
        <v>4.165</v>
      </c>
      <c r="G126" s="32">
        <v>2.1</v>
      </c>
      <c r="H126" s="32">
        <v>2.675</v>
      </c>
    </row>
    <row r="127" ht="15" customHeight="1" spans="1:8">
      <c r="A127" s="71" t="s">
        <v>1321</v>
      </c>
      <c r="B127" s="72" t="s">
        <v>1203</v>
      </c>
      <c r="C127" s="32">
        <f t="shared" si="5"/>
        <v>777</v>
      </c>
      <c r="D127" s="32">
        <v>231</v>
      </c>
      <c r="E127" s="32">
        <v>181</v>
      </c>
      <c r="F127" s="32">
        <v>295</v>
      </c>
      <c r="G127" s="32">
        <v>30</v>
      </c>
      <c r="H127" s="32">
        <v>40</v>
      </c>
    </row>
    <row r="128" ht="15" customHeight="1" spans="1:8">
      <c r="A128" s="71" t="s">
        <v>1322</v>
      </c>
      <c r="B128" s="72" t="s">
        <v>1203</v>
      </c>
      <c r="C128" s="32">
        <f t="shared" si="5"/>
        <v>50</v>
      </c>
      <c r="D128" s="32">
        <v>20</v>
      </c>
      <c r="E128" s="32">
        <v>15</v>
      </c>
      <c r="F128" s="32">
        <v>5</v>
      </c>
      <c r="G128" s="32">
        <v>10</v>
      </c>
      <c r="H128" s="32"/>
    </row>
    <row r="129" ht="15" customHeight="1" spans="1:8">
      <c r="A129" s="71" t="s">
        <v>1323</v>
      </c>
      <c r="B129" s="72" t="s">
        <v>1203</v>
      </c>
      <c r="C129" s="32">
        <f t="shared" si="5"/>
        <v>48.0832</v>
      </c>
      <c r="D129" s="32">
        <v>23.84</v>
      </c>
      <c r="E129" s="32">
        <v>11.6992</v>
      </c>
      <c r="F129" s="32">
        <v>8.096</v>
      </c>
      <c r="G129" s="32">
        <v>4.448</v>
      </c>
      <c r="H129" s="32"/>
    </row>
    <row r="130" ht="15" customHeight="1" spans="1:8">
      <c r="A130" s="71" t="s">
        <v>1324</v>
      </c>
      <c r="B130" s="72" t="s">
        <v>1203</v>
      </c>
      <c r="C130" s="32">
        <f t="shared" si="5"/>
        <v>114.3057</v>
      </c>
      <c r="D130" s="32">
        <v>41.3563</v>
      </c>
      <c r="E130" s="32">
        <v>27.8556</v>
      </c>
      <c r="F130" s="32">
        <v>19.2213</v>
      </c>
      <c r="G130" s="32">
        <v>10.587</v>
      </c>
      <c r="H130" s="32">
        <v>15.2855</v>
      </c>
    </row>
    <row r="131" ht="15" customHeight="1" spans="1:8">
      <c r="A131" s="71" t="s">
        <v>1325</v>
      </c>
      <c r="B131" s="72" t="s">
        <v>1203</v>
      </c>
      <c r="C131" s="32">
        <f t="shared" si="5"/>
        <v>49.9166</v>
      </c>
      <c r="D131" s="32">
        <v>18.7013</v>
      </c>
      <c r="E131" s="32">
        <v>12.0479</v>
      </c>
      <c r="F131" s="32">
        <v>8.1851</v>
      </c>
      <c r="G131" s="32">
        <v>4.662</v>
      </c>
      <c r="H131" s="32">
        <v>6.3203</v>
      </c>
    </row>
    <row r="132" ht="15" customHeight="1" spans="1:8">
      <c r="A132" s="71" t="s">
        <v>1326</v>
      </c>
      <c r="B132" s="72" t="s">
        <v>1203</v>
      </c>
      <c r="C132" s="32">
        <f t="shared" si="5"/>
        <v>86.3915</v>
      </c>
      <c r="D132" s="32">
        <v>42.8375</v>
      </c>
      <c r="E132" s="32">
        <v>20.999</v>
      </c>
      <c r="F132" s="32">
        <v>14.49</v>
      </c>
      <c r="G132" s="32">
        <v>8.065</v>
      </c>
      <c r="H132" s="32"/>
    </row>
    <row r="133" ht="15" customHeight="1" spans="1:8">
      <c r="A133" s="71" t="s">
        <v>1327</v>
      </c>
      <c r="B133" s="72" t="s">
        <v>1203</v>
      </c>
      <c r="C133" s="32">
        <f t="shared" si="5"/>
        <v>71.9616</v>
      </c>
      <c r="D133" s="32">
        <v>26.9568</v>
      </c>
      <c r="E133" s="32">
        <v>17.3472</v>
      </c>
      <c r="F133" s="32">
        <v>11.9328</v>
      </c>
      <c r="G133" s="32">
        <v>6.5856</v>
      </c>
      <c r="H133" s="32">
        <v>9.1392</v>
      </c>
    </row>
    <row r="134" ht="15" customHeight="1" spans="1:8">
      <c r="A134" s="71" t="s">
        <v>1328</v>
      </c>
      <c r="B134" s="72" t="s">
        <v>1203</v>
      </c>
      <c r="C134" s="32">
        <f t="shared" si="5"/>
        <v>53.5929</v>
      </c>
      <c r="D134" s="32">
        <v>20.0348</v>
      </c>
      <c r="E134" s="32">
        <v>12.902</v>
      </c>
      <c r="F134" s="32">
        <v>8.7465</v>
      </c>
      <c r="G134" s="32">
        <v>5.1337</v>
      </c>
      <c r="H134" s="32">
        <v>6.7759</v>
      </c>
    </row>
    <row r="135" ht="15" customHeight="1" spans="1:8">
      <c r="A135" s="71" t="s">
        <v>1329</v>
      </c>
      <c r="B135" s="72" t="s">
        <v>1203</v>
      </c>
      <c r="C135" s="32">
        <f t="shared" si="5"/>
        <v>83.5852</v>
      </c>
      <c r="D135" s="32">
        <v>41.5338</v>
      </c>
      <c r="E135" s="32">
        <v>20.2917</v>
      </c>
      <c r="F135" s="32">
        <v>14.1048</v>
      </c>
      <c r="G135" s="32">
        <v>7.6549</v>
      </c>
      <c r="H135" s="32"/>
    </row>
    <row r="136" ht="15" customHeight="1" spans="1:8">
      <c r="A136" s="71" t="s">
        <v>1330</v>
      </c>
      <c r="B136" s="72" t="s">
        <v>1203</v>
      </c>
      <c r="C136" s="32">
        <f t="shared" si="5"/>
        <v>60</v>
      </c>
      <c r="D136" s="32"/>
      <c r="E136" s="32"/>
      <c r="F136" s="32">
        <v>60</v>
      </c>
      <c r="G136" s="32"/>
      <c r="H136" s="32"/>
    </row>
    <row r="137" ht="15" customHeight="1" spans="1:8">
      <c r="A137" s="71" t="s">
        <v>1331</v>
      </c>
      <c r="B137" s="72" t="s">
        <v>1203</v>
      </c>
      <c r="C137" s="32">
        <f t="shared" si="5"/>
        <v>2000</v>
      </c>
      <c r="D137" s="32"/>
      <c r="E137" s="32"/>
      <c r="F137" s="32">
        <v>2000</v>
      </c>
      <c r="G137" s="32"/>
      <c r="H137" s="32"/>
    </row>
    <row r="138" ht="15" customHeight="1" spans="1:8">
      <c r="A138" s="71" t="s">
        <v>1332</v>
      </c>
      <c r="B138" s="72" t="s">
        <v>1203</v>
      </c>
      <c r="C138" s="32">
        <f t="shared" si="5"/>
        <v>198.96</v>
      </c>
      <c r="D138" s="32">
        <v>52.08</v>
      </c>
      <c r="E138" s="32">
        <v>50.88</v>
      </c>
      <c r="F138" s="32">
        <v>46.56</v>
      </c>
      <c r="G138" s="32">
        <v>13.92</v>
      </c>
      <c r="H138" s="32">
        <v>35.52</v>
      </c>
    </row>
    <row r="139" ht="15" customHeight="1" spans="1:8">
      <c r="A139" s="71" t="s">
        <v>1333</v>
      </c>
      <c r="B139" s="72" t="s">
        <v>1203</v>
      </c>
      <c r="C139" s="32">
        <f t="shared" si="5"/>
        <v>273.12</v>
      </c>
      <c r="D139" s="32">
        <v>120.24</v>
      </c>
      <c r="E139" s="32">
        <v>69.36</v>
      </c>
      <c r="F139" s="32">
        <v>61.92</v>
      </c>
      <c r="G139" s="32">
        <v>21.6</v>
      </c>
      <c r="H139" s="32"/>
    </row>
    <row r="140" ht="15" customHeight="1" spans="1:8">
      <c r="A140" s="71" t="s">
        <v>1334</v>
      </c>
      <c r="B140" s="72" t="s">
        <v>1203</v>
      </c>
      <c r="C140" s="32">
        <f t="shared" si="5"/>
        <v>200</v>
      </c>
      <c r="D140" s="32"/>
      <c r="E140" s="32">
        <v>100</v>
      </c>
      <c r="F140" s="32">
        <v>100</v>
      </c>
      <c r="G140" s="32"/>
      <c r="H140" s="32"/>
    </row>
    <row r="141" ht="15" customHeight="1" spans="1:8">
      <c r="A141" s="71" t="s">
        <v>1335</v>
      </c>
      <c r="B141" s="72" t="s">
        <v>1203</v>
      </c>
      <c r="C141" s="32">
        <f t="shared" si="5"/>
        <v>800</v>
      </c>
      <c r="D141" s="32">
        <v>800</v>
      </c>
      <c r="E141" s="32"/>
      <c r="F141" s="32"/>
      <c r="G141" s="32"/>
      <c r="H141" s="32"/>
    </row>
    <row r="142" ht="15" customHeight="1" spans="1:8">
      <c r="A142" s="71" t="s">
        <v>1336</v>
      </c>
      <c r="B142" s="72" t="s">
        <v>1203</v>
      </c>
      <c r="C142" s="32">
        <f t="shared" si="5"/>
        <v>58</v>
      </c>
      <c r="D142" s="32">
        <v>24</v>
      </c>
      <c r="E142" s="32">
        <v>16</v>
      </c>
      <c r="F142" s="32">
        <v>14</v>
      </c>
      <c r="G142" s="32">
        <v>4</v>
      </c>
      <c r="H142" s="32"/>
    </row>
    <row r="143" ht="15" customHeight="1" spans="1:8">
      <c r="A143" s="71" t="s">
        <v>1337</v>
      </c>
      <c r="B143" s="72" t="s">
        <v>1203</v>
      </c>
      <c r="C143" s="32">
        <f t="shared" si="5"/>
        <v>61</v>
      </c>
      <c r="D143" s="32">
        <v>26</v>
      </c>
      <c r="E143" s="32">
        <v>20</v>
      </c>
      <c r="F143" s="32">
        <v>15</v>
      </c>
      <c r="G143" s="32"/>
      <c r="H143" s="32"/>
    </row>
    <row r="144" ht="15" customHeight="1" spans="1:8">
      <c r="A144" s="71" t="s">
        <v>1338</v>
      </c>
      <c r="B144" s="72" t="s">
        <v>1203</v>
      </c>
      <c r="C144" s="32">
        <f t="shared" si="5"/>
        <v>1184.03</v>
      </c>
      <c r="D144" s="32">
        <v>571.07</v>
      </c>
      <c r="E144" s="32">
        <v>276.52</v>
      </c>
      <c r="F144" s="32">
        <v>232.24</v>
      </c>
      <c r="G144" s="32">
        <v>104.2</v>
      </c>
      <c r="H144" s="32"/>
    </row>
    <row r="145" ht="15" customHeight="1" spans="1:8">
      <c r="A145" s="71" t="s">
        <v>1339</v>
      </c>
      <c r="B145" s="72" t="s">
        <v>1203</v>
      </c>
      <c r="C145" s="32">
        <f t="shared" si="5"/>
        <v>269.6253</v>
      </c>
      <c r="D145" s="32">
        <v>73.143</v>
      </c>
      <c r="E145" s="32">
        <v>61.8448</v>
      </c>
      <c r="F145" s="32">
        <v>56.2027</v>
      </c>
      <c r="G145" s="32">
        <v>31.9469</v>
      </c>
      <c r="H145" s="32">
        <v>46.4879</v>
      </c>
    </row>
    <row r="146" ht="15" customHeight="1" spans="1:8">
      <c r="A146" s="71" t="s">
        <v>1340</v>
      </c>
      <c r="B146" s="72" t="s">
        <v>1203</v>
      </c>
      <c r="C146" s="32">
        <f t="shared" si="5"/>
        <v>53.86</v>
      </c>
      <c r="D146" s="32">
        <v>16.67</v>
      </c>
      <c r="E146" s="32">
        <v>14.58</v>
      </c>
      <c r="F146" s="32">
        <v>12.3</v>
      </c>
      <c r="G146" s="32">
        <v>2.67</v>
      </c>
      <c r="H146" s="32">
        <v>7.64</v>
      </c>
    </row>
    <row r="147" ht="15" customHeight="1" spans="1:8">
      <c r="A147" s="71" t="s">
        <v>1341</v>
      </c>
      <c r="B147" s="72" t="s">
        <v>1203</v>
      </c>
      <c r="C147" s="32">
        <f t="shared" si="5"/>
        <v>296.9</v>
      </c>
      <c r="D147" s="32"/>
      <c r="E147" s="32">
        <v>296.9</v>
      </c>
      <c r="F147" s="32"/>
      <c r="G147" s="32"/>
      <c r="H147" s="32"/>
    </row>
    <row r="148" ht="15" customHeight="1" spans="1:8">
      <c r="A148" s="71" t="s">
        <v>1342</v>
      </c>
      <c r="B148" s="72" t="s">
        <v>1203</v>
      </c>
      <c r="C148" s="32">
        <f t="shared" si="5"/>
        <v>333</v>
      </c>
      <c r="D148" s="32">
        <v>117</v>
      </c>
      <c r="E148" s="32">
        <v>69</v>
      </c>
      <c r="F148" s="32">
        <v>116</v>
      </c>
      <c r="G148" s="32"/>
      <c r="H148" s="32">
        <v>31</v>
      </c>
    </row>
    <row r="149" ht="15" customHeight="1" spans="1:8">
      <c r="A149" s="71" t="s">
        <v>1343</v>
      </c>
      <c r="B149" s="72" t="s">
        <v>1203</v>
      </c>
      <c r="C149" s="32">
        <f t="shared" si="5"/>
        <v>-57.5</v>
      </c>
      <c r="D149" s="32"/>
      <c r="E149" s="32"/>
      <c r="F149" s="32">
        <v>-57.5</v>
      </c>
      <c r="G149" s="32"/>
      <c r="H149" s="32"/>
    </row>
  </sheetData>
  <mergeCells count="1">
    <mergeCell ref="A2:H2"/>
  </mergeCells>
  <printOptions horizontalCentered="1"/>
  <pageMargins left="0.590277777777778" right="0.590277777777778" top="0.826388888888889" bottom="0.59027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12" workbookViewId="0">
      <selection activeCell="A32" sqref="$A32:$XFD33"/>
    </sheetView>
  </sheetViews>
  <sheetFormatPr defaultColWidth="9" defaultRowHeight="13.5" outlineLevelCol="7"/>
  <cols>
    <col min="1" max="1" width="30.625" customWidth="1"/>
    <col min="2" max="4" width="11.625" customWidth="1"/>
    <col min="5" max="5" width="30.625" customWidth="1"/>
    <col min="6" max="8" width="11.625" customWidth="1"/>
  </cols>
  <sheetData>
    <row r="1" spans="1:8">
      <c r="A1" s="45" t="s">
        <v>1344</v>
      </c>
      <c r="B1" s="60"/>
      <c r="C1" s="60"/>
      <c r="D1" s="60"/>
      <c r="E1" s="60"/>
      <c r="F1" s="60"/>
      <c r="G1" s="60"/>
      <c r="H1" s="60"/>
    </row>
    <row r="2" ht="27" spans="1:8">
      <c r="A2" s="46" t="s">
        <v>1345</v>
      </c>
      <c r="B2" s="46"/>
      <c r="C2" s="46"/>
      <c r="D2" s="46"/>
      <c r="E2" s="46"/>
      <c r="F2" s="46"/>
      <c r="G2" s="46"/>
      <c r="H2" s="46"/>
    </row>
    <row r="3" spans="1:8">
      <c r="A3" s="60"/>
      <c r="B3" s="60"/>
      <c r="C3" s="60"/>
      <c r="D3" s="60"/>
      <c r="E3" s="60"/>
      <c r="F3" s="60"/>
      <c r="G3" s="60"/>
      <c r="H3" s="61" t="s">
        <v>2</v>
      </c>
    </row>
    <row r="4" spans="1:8">
      <c r="A4" s="62" t="s">
        <v>3</v>
      </c>
      <c r="B4" s="62" t="s">
        <v>4</v>
      </c>
      <c r="C4" s="62" t="s">
        <v>5</v>
      </c>
      <c r="D4" s="62" t="s">
        <v>6</v>
      </c>
      <c r="E4" s="62" t="s">
        <v>3</v>
      </c>
      <c r="F4" s="62" t="s">
        <v>4</v>
      </c>
      <c r="G4" s="62" t="s">
        <v>5</v>
      </c>
      <c r="H4" s="62" t="s">
        <v>6</v>
      </c>
    </row>
    <row r="5" spans="1:8">
      <c r="A5" s="63" t="s">
        <v>1346</v>
      </c>
      <c r="B5" s="64">
        <f>SUM(B6:B12)</f>
        <v>2113835</v>
      </c>
      <c r="C5" s="64">
        <f>SUM(C6:C12)</f>
        <v>1390394</v>
      </c>
      <c r="D5" s="64">
        <f>SUM(D6:D12)</f>
        <v>1006473</v>
      </c>
      <c r="E5" s="63" t="s">
        <v>1347</v>
      </c>
      <c r="F5" s="64"/>
      <c r="G5" s="64"/>
      <c r="H5" s="64"/>
    </row>
    <row r="6" spans="1:8">
      <c r="A6" s="65" t="s">
        <v>1348</v>
      </c>
      <c r="B6" s="64">
        <v>300</v>
      </c>
      <c r="C6" s="64">
        <v>554</v>
      </c>
      <c r="D6" s="64">
        <v>2821</v>
      </c>
      <c r="E6" s="63" t="s">
        <v>1349</v>
      </c>
      <c r="F6" s="64">
        <v>60</v>
      </c>
      <c r="G6" s="64">
        <v>144</v>
      </c>
      <c r="H6" s="64">
        <v>124</v>
      </c>
    </row>
    <row r="7" spans="1:8">
      <c r="A7" s="65" t="s">
        <v>1350</v>
      </c>
      <c r="B7" s="64">
        <v>3100</v>
      </c>
      <c r="C7" s="64">
        <v>3139</v>
      </c>
      <c r="D7" s="64">
        <v>387</v>
      </c>
      <c r="E7" s="63" t="s">
        <v>1351</v>
      </c>
      <c r="F7" s="64">
        <v>80</v>
      </c>
      <c r="G7" s="64">
        <v>764</v>
      </c>
      <c r="H7" s="64">
        <v>704</v>
      </c>
    </row>
    <row r="8" spans="1:8">
      <c r="A8" s="65" t="s">
        <v>1352</v>
      </c>
      <c r="B8" s="64">
        <v>2092575</v>
      </c>
      <c r="C8" s="64">
        <v>1372770</v>
      </c>
      <c r="D8" s="64">
        <v>977987</v>
      </c>
      <c r="E8" s="63" t="s">
        <v>1353</v>
      </c>
      <c r="F8" s="64"/>
      <c r="G8" s="64"/>
      <c r="H8" s="64"/>
    </row>
    <row r="9" spans="1:8">
      <c r="A9" s="65" t="s">
        <v>1354</v>
      </c>
      <c r="B9" s="64"/>
      <c r="C9" s="64"/>
      <c r="D9" s="64"/>
      <c r="E9" s="63" t="s">
        <v>1355</v>
      </c>
      <c r="F9" s="64">
        <v>2709174</v>
      </c>
      <c r="G9" s="64">
        <v>1116761</v>
      </c>
      <c r="H9" s="64">
        <v>1094161</v>
      </c>
    </row>
    <row r="10" spans="1:8">
      <c r="A10" s="65" t="s">
        <v>1356</v>
      </c>
      <c r="B10" s="64">
        <v>14320</v>
      </c>
      <c r="C10" s="64">
        <v>10391</v>
      </c>
      <c r="D10" s="64">
        <v>21154</v>
      </c>
      <c r="E10" s="63" t="s">
        <v>1357</v>
      </c>
      <c r="F10" s="64">
        <v>1500</v>
      </c>
      <c r="G10" s="64">
        <v>1900</v>
      </c>
      <c r="H10" s="64">
        <v>200</v>
      </c>
    </row>
    <row r="11" spans="1:8">
      <c r="A11" s="65" t="s">
        <v>1358</v>
      </c>
      <c r="B11" s="64">
        <v>3540</v>
      </c>
      <c r="C11" s="64">
        <v>3540</v>
      </c>
      <c r="D11" s="64">
        <v>4035</v>
      </c>
      <c r="E11" s="63" t="s">
        <v>1359</v>
      </c>
      <c r="F11" s="64"/>
      <c r="G11" s="64">
        <v>585</v>
      </c>
      <c r="H11" s="64"/>
    </row>
    <row r="12" spans="1:8">
      <c r="A12" s="65" t="s">
        <v>1360</v>
      </c>
      <c r="B12" s="64"/>
      <c r="C12" s="64"/>
      <c r="D12" s="64">
        <v>89</v>
      </c>
      <c r="E12" s="63" t="s">
        <v>1361</v>
      </c>
      <c r="F12" s="64"/>
      <c r="G12" s="64"/>
      <c r="H12" s="64"/>
    </row>
    <row r="13" spans="1:8">
      <c r="A13" s="63" t="s">
        <v>1362</v>
      </c>
      <c r="B13" s="64"/>
      <c r="C13" s="64"/>
      <c r="D13" s="64"/>
      <c r="E13" s="63" t="s">
        <v>1363</v>
      </c>
      <c r="F13" s="64">
        <v>213194</v>
      </c>
      <c r="G13" s="64">
        <v>496086</v>
      </c>
      <c r="H13" s="64">
        <v>490394</v>
      </c>
    </row>
    <row r="14" spans="1:8">
      <c r="A14" s="63"/>
      <c r="B14" s="64"/>
      <c r="C14" s="64"/>
      <c r="D14" s="64"/>
      <c r="E14" s="63" t="s">
        <v>1364</v>
      </c>
      <c r="F14" s="64">
        <v>6500</v>
      </c>
      <c r="G14" s="64">
        <v>29974</v>
      </c>
      <c r="H14" s="64">
        <v>29974</v>
      </c>
    </row>
    <row r="15" spans="1:8">
      <c r="A15" s="63"/>
      <c r="B15" s="64"/>
      <c r="C15" s="64"/>
      <c r="D15" s="64"/>
      <c r="E15" s="63" t="s">
        <v>1365</v>
      </c>
      <c r="F15" s="64">
        <v>400</v>
      </c>
      <c r="G15" s="64">
        <v>506</v>
      </c>
      <c r="H15" s="64">
        <v>506</v>
      </c>
    </row>
    <row r="16" spans="1:8">
      <c r="A16" s="63"/>
      <c r="B16" s="64"/>
      <c r="C16" s="64"/>
      <c r="D16" s="64"/>
      <c r="E16" s="63" t="s">
        <v>1366</v>
      </c>
      <c r="F16" s="64"/>
      <c r="G16" s="64">
        <v>65955</v>
      </c>
      <c r="H16" s="64">
        <v>57343</v>
      </c>
    </row>
    <row r="17" spans="1:8">
      <c r="A17" s="63"/>
      <c r="B17" s="64"/>
      <c r="C17" s="64"/>
      <c r="D17" s="64"/>
      <c r="E17" s="63"/>
      <c r="F17" s="64"/>
      <c r="G17" s="64"/>
      <c r="H17" s="64"/>
    </row>
    <row r="18" spans="1:8">
      <c r="A18" s="62" t="s">
        <v>55</v>
      </c>
      <c r="B18" s="43">
        <f>B5+B13</f>
        <v>2113835</v>
      </c>
      <c r="C18" s="43">
        <f>C5+C13</f>
        <v>1390394</v>
      </c>
      <c r="D18" s="43">
        <f>D5+D13</f>
        <v>1006473</v>
      </c>
      <c r="E18" s="62" t="s">
        <v>56</v>
      </c>
      <c r="F18" s="64">
        <f t="shared" ref="F18:H18" si="0">SUM(F5:F16)</f>
        <v>2930908</v>
      </c>
      <c r="G18" s="64">
        <f t="shared" si="0"/>
        <v>1712675</v>
      </c>
      <c r="H18" s="64">
        <f t="shared" si="0"/>
        <v>1673406</v>
      </c>
    </row>
    <row r="19" spans="1:8">
      <c r="A19" s="66" t="s">
        <v>57</v>
      </c>
      <c r="B19" s="64"/>
      <c r="C19" s="64"/>
      <c r="D19" s="64">
        <f>SUM(D20:D21)</f>
        <v>72359</v>
      </c>
      <c r="E19" s="63" t="s">
        <v>58</v>
      </c>
      <c r="F19" s="64"/>
      <c r="G19" s="64"/>
      <c r="H19" s="64"/>
    </row>
    <row r="20" spans="1:8">
      <c r="A20" s="67" t="s">
        <v>1367</v>
      </c>
      <c r="B20" s="64"/>
      <c r="C20" s="64"/>
      <c r="D20" s="64">
        <v>6404</v>
      </c>
      <c r="E20" s="63"/>
      <c r="F20" s="64"/>
      <c r="G20" s="64"/>
      <c r="H20" s="64"/>
    </row>
    <row r="21" spans="1:8">
      <c r="A21" s="67" t="s">
        <v>1368</v>
      </c>
      <c r="B21" s="64"/>
      <c r="C21" s="64"/>
      <c r="D21" s="64">
        <v>65955</v>
      </c>
      <c r="E21" s="63"/>
      <c r="F21" s="64"/>
      <c r="G21" s="64"/>
      <c r="H21" s="64"/>
    </row>
    <row r="22" spans="1:8">
      <c r="A22" s="68" t="s">
        <v>62</v>
      </c>
      <c r="B22" s="64"/>
      <c r="C22" s="64"/>
      <c r="D22" s="64">
        <v>506360</v>
      </c>
      <c r="E22" s="63" t="s">
        <v>63</v>
      </c>
      <c r="F22" s="64"/>
      <c r="G22" s="64"/>
      <c r="H22" s="64">
        <v>18060</v>
      </c>
    </row>
    <row r="23" spans="1:8">
      <c r="A23" s="68" t="s">
        <v>64</v>
      </c>
      <c r="B23" s="64"/>
      <c r="C23" s="64"/>
      <c r="D23" s="64">
        <v>283592</v>
      </c>
      <c r="E23" s="63"/>
      <c r="F23" s="64"/>
      <c r="G23" s="64"/>
      <c r="H23" s="64"/>
    </row>
    <row r="24" spans="1:8">
      <c r="A24" s="68" t="s">
        <v>67</v>
      </c>
      <c r="B24" s="64"/>
      <c r="C24" s="64"/>
      <c r="D24" s="64">
        <v>5848</v>
      </c>
      <c r="E24" s="63" t="s">
        <v>68</v>
      </c>
      <c r="F24" s="64"/>
      <c r="G24" s="64"/>
      <c r="H24" s="64">
        <v>138000</v>
      </c>
    </row>
    <row r="25" spans="1:8">
      <c r="A25" s="68"/>
      <c r="B25" s="64"/>
      <c r="C25" s="64"/>
      <c r="D25" s="64"/>
      <c r="E25" s="26"/>
      <c r="F25" s="64"/>
      <c r="G25" s="64"/>
      <c r="H25" s="64"/>
    </row>
    <row r="26" spans="1:8">
      <c r="A26" s="68"/>
      <c r="B26" s="64"/>
      <c r="C26" s="64"/>
      <c r="D26" s="64"/>
      <c r="E26" s="68" t="s">
        <v>71</v>
      </c>
      <c r="F26" s="64"/>
      <c r="G26" s="64"/>
      <c r="H26" s="64">
        <f>D30-SUM(H18:H19,H22,H24)</f>
        <v>45166</v>
      </c>
    </row>
    <row r="27" spans="1:8">
      <c r="A27" s="68"/>
      <c r="B27" s="64"/>
      <c r="C27" s="64"/>
      <c r="D27" s="64"/>
      <c r="E27" s="65" t="s">
        <v>72</v>
      </c>
      <c r="F27" s="64"/>
      <c r="G27" s="64"/>
      <c r="H27" s="64">
        <f>H26</f>
        <v>45166</v>
      </c>
    </row>
    <row r="28" spans="1:8">
      <c r="A28" s="68"/>
      <c r="B28" s="64"/>
      <c r="C28" s="64"/>
      <c r="D28" s="64"/>
      <c r="E28" s="65" t="s">
        <v>73</v>
      </c>
      <c r="F28" s="64"/>
      <c r="G28" s="64"/>
      <c r="H28" s="64">
        <f>H26-H27</f>
        <v>0</v>
      </c>
    </row>
    <row r="29" spans="1:8">
      <c r="A29" s="63"/>
      <c r="B29" s="64"/>
      <c r="C29" s="64"/>
      <c r="D29" s="64"/>
      <c r="E29" s="62"/>
      <c r="F29" s="64"/>
      <c r="G29" s="64"/>
      <c r="H29" s="64"/>
    </row>
    <row r="30" spans="1:8">
      <c r="A30" s="62" t="s">
        <v>74</v>
      </c>
      <c r="B30" s="43"/>
      <c r="C30" s="43"/>
      <c r="D30" s="43">
        <f>SUM(D18,D19,D22,D23,D24)</f>
        <v>1874632</v>
      </c>
      <c r="E30" s="62" t="s">
        <v>75</v>
      </c>
      <c r="F30" s="64"/>
      <c r="G30" s="64"/>
      <c r="H30" s="64">
        <f>SUM(H18:H19,H22,H24,H26)</f>
        <v>1874632</v>
      </c>
    </row>
    <row r="31" s="21" customFormat="1" ht="12"/>
    <row r="32" s="21" customFormat="1" ht="12" hidden="1" spans="4:8">
      <c r="D32" s="30">
        <f>D18/C18</f>
        <v>0.723876109937183</v>
      </c>
      <c r="H32" s="30">
        <f>H18/G18</f>
        <v>0.977071540134585</v>
      </c>
    </row>
    <row r="33" s="21" customFormat="1" ht="12" hidden="1" spans="3:8">
      <c r="C33" s="21">
        <v>883963</v>
      </c>
      <c r="D33" s="30">
        <f>(D18-C33)/C33</f>
        <v>0.138591773637584</v>
      </c>
      <c r="G33" s="21">
        <v>719970</v>
      </c>
      <c r="H33" s="30">
        <f>(H18-G33)/G33</f>
        <v>1.32427184466019</v>
      </c>
    </row>
    <row r="34" s="21" customFormat="1" ht="12"/>
  </sheetData>
  <mergeCells count="1">
    <mergeCell ref="A2:H2"/>
  </mergeCells>
  <pageMargins left="0.865972222222222"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Zeros="0" workbookViewId="0">
      <selection activeCell="A32" sqref="$A32:$XFD33"/>
    </sheetView>
  </sheetViews>
  <sheetFormatPr defaultColWidth="9" defaultRowHeight="12"/>
  <cols>
    <col min="1" max="1" width="30.625" style="21" customWidth="1"/>
    <col min="2" max="4" width="11.625" style="21" customWidth="1"/>
    <col min="5" max="5" width="30.625" style="21" customWidth="1"/>
    <col min="6" max="8" width="11.625" style="21" customWidth="1"/>
    <col min="9" max="9" width="11.125" style="55"/>
    <col min="10" max="16384" width="9" style="21"/>
  </cols>
  <sheetData>
    <row r="1" ht="16" customHeight="1" spans="1:1">
      <c r="A1" s="1" t="s">
        <v>1369</v>
      </c>
    </row>
    <row r="2" ht="27" spans="1:8">
      <c r="A2" s="2" t="s">
        <v>1370</v>
      </c>
      <c r="B2" s="2"/>
      <c r="C2" s="2"/>
      <c r="D2" s="2"/>
      <c r="E2" s="2"/>
      <c r="F2" s="2"/>
      <c r="G2" s="2"/>
      <c r="H2" s="2"/>
    </row>
    <row r="3" ht="16" customHeight="1" spans="8:8">
      <c r="H3" s="28" t="s">
        <v>2</v>
      </c>
    </row>
    <row r="4" ht="15" customHeight="1" spans="1:8">
      <c r="A4" s="22" t="s">
        <v>3</v>
      </c>
      <c r="B4" s="22" t="s">
        <v>4</v>
      </c>
      <c r="C4" s="22" t="s">
        <v>5</v>
      </c>
      <c r="D4" s="22" t="s">
        <v>6</v>
      </c>
      <c r="E4" s="22" t="s">
        <v>3</v>
      </c>
      <c r="F4" s="22" t="s">
        <v>4</v>
      </c>
      <c r="G4" s="22" t="s">
        <v>5</v>
      </c>
      <c r="H4" s="22" t="s">
        <v>6</v>
      </c>
    </row>
    <row r="5" ht="15" customHeight="1" spans="1:9">
      <c r="A5" s="24" t="s">
        <v>1346</v>
      </c>
      <c r="B5" s="31">
        <f>SUM(B6:B12)</f>
        <v>1989835</v>
      </c>
      <c r="C5" s="31">
        <f>SUM(C6:C12)</f>
        <v>1241594</v>
      </c>
      <c r="D5" s="31">
        <f>SUM(D6:D12)</f>
        <v>841097</v>
      </c>
      <c r="E5" s="24" t="s">
        <v>1347</v>
      </c>
      <c r="F5" s="31">
        <v>0</v>
      </c>
      <c r="G5" s="31">
        <v>0</v>
      </c>
      <c r="H5" s="31">
        <v>0</v>
      </c>
      <c r="I5" s="59"/>
    </row>
    <row r="6" ht="15" customHeight="1" spans="1:9">
      <c r="A6" s="26" t="s">
        <v>1348</v>
      </c>
      <c r="B6" s="31"/>
      <c r="C6" s="31"/>
      <c r="D6" s="31"/>
      <c r="E6" s="24" t="s">
        <v>1349</v>
      </c>
      <c r="F6" s="31">
        <v>0</v>
      </c>
      <c r="G6" s="31">
        <v>134</v>
      </c>
      <c r="H6" s="31">
        <v>114</v>
      </c>
      <c r="I6" s="59"/>
    </row>
    <row r="7" ht="15" customHeight="1" spans="1:9">
      <c r="A7" s="26" t="s">
        <v>1350</v>
      </c>
      <c r="B7" s="31"/>
      <c r="C7" s="31"/>
      <c r="D7" s="31">
        <v>222</v>
      </c>
      <c r="E7" s="24" t="s">
        <v>1351</v>
      </c>
      <c r="F7" s="31">
        <v>0</v>
      </c>
      <c r="G7" s="31">
        <v>60</v>
      </c>
      <c r="H7" s="31">
        <v>0</v>
      </c>
      <c r="I7" s="59"/>
    </row>
    <row r="8" ht="15" customHeight="1" spans="1:9">
      <c r="A8" s="26" t="s">
        <v>1352</v>
      </c>
      <c r="B8" s="31">
        <v>1983375</v>
      </c>
      <c r="C8" s="31">
        <v>1235134</v>
      </c>
      <c r="D8" s="31">
        <v>830714</v>
      </c>
      <c r="E8" s="24" t="s">
        <v>1353</v>
      </c>
      <c r="F8" s="31">
        <v>0</v>
      </c>
      <c r="G8" s="31">
        <v>0</v>
      </c>
      <c r="H8" s="31">
        <v>0</v>
      </c>
      <c r="I8" s="59"/>
    </row>
    <row r="9" ht="15" customHeight="1" spans="1:9">
      <c r="A9" s="26" t="s">
        <v>1354</v>
      </c>
      <c r="B9" s="31"/>
      <c r="C9" s="31"/>
      <c r="D9" s="31"/>
      <c r="E9" s="24" t="s">
        <v>1355</v>
      </c>
      <c r="F9" s="31">
        <v>1989835</v>
      </c>
      <c r="G9" s="31">
        <v>545874</v>
      </c>
      <c r="H9" s="31">
        <v>545655</v>
      </c>
      <c r="I9" s="59"/>
    </row>
    <row r="10" ht="15" customHeight="1" spans="1:9">
      <c r="A10" s="26" t="s">
        <v>1356</v>
      </c>
      <c r="B10" s="31">
        <v>3000</v>
      </c>
      <c r="C10" s="31">
        <v>3000</v>
      </c>
      <c r="D10" s="31">
        <v>6107</v>
      </c>
      <c r="E10" s="24" t="s">
        <v>1357</v>
      </c>
      <c r="F10" s="31">
        <v>0</v>
      </c>
      <c r="G10" s="31">
        <v>1700</v>
      </c>
      <c r="H10" s="31">
        <v>0</v>
      </c>
      <c r="I10" s="59"/>
    </row>
    <row r="11" ht="15" customHeight="1" spans="1:9">
      <c r="A11" s="26" t="s">
        <v>1358</v>
      </c>
      <c r="B11" s="31">
        <v>3460</v>
      </c>
      <c r="C11" s="31">
        <v>3460</v>
      </c>
      <c r="D11" s="31">
        <v>3965</v>
      </c>
      <c r="E11" s="24" t="s">
        <v>1359</v>
      </c>
      <c r="F11" s="31">
        <v>0</v>
      </c>
      <c r="G11" s="31">
        <v>585</v>
      </c>
      <c r="H11" s="31">
        <v>0</v>
      </c>
      <c r="I11" s="59"/>
    </row>
    <row r="12" ht="15" customHeight="1" spans="1:9">
      <c r="A12" s="26" t="s">
        <v>1360</v>
      </c>
      <c r="B12" s="31"/>
      <c r="C12" s="31"/>
      <c r="D12" s="31">
        <v>89</v>
      </c>
      <c r="E12" s="24" t="s">
        <v>1361</v>
      </c>
      <c r="F12" s="31">
        <v>0</v>
      </c>
      <c r="G12" s="31">
        <v>0</v>
      </c>
      <c r="H12" s="31">
        <v>0</v>
      </c>
      <c r="I12" s="59"/>
    </row>
    <row r="13" ht="15" customHeight="1" spans="1:9">
      <c r="A13" s="24" t="s">
        <v>1362</v>
      </c>
      <c r="B13" s="31"/>
      <c r="C13" s="31"/>
      <c r="D13" s="31"/>
      <c r="E13" s="24" t="s">
        <v>1363</v>
      </c>
      <c r="F13" s="31">
        <v>3114</v>
      </c>
      <c r="G13" s="31">
        <v>64189</v>
      </c>
      <c r="H13" s="31">
        <v>58497</v>
      </c>
      <c r="I13" s="59"/>
    </row>
    <row r="14" ht="15" customHeight="1" spans="1:9">
      <c r="A14" s="24"/>
      <c r="B14" s="31"/>
      <c r="C14" s="31"/>
      <c r="D14" s="31"/>
      <c r="E14" s="24" t="s">
        <v>1364</v>
      </c>
      <c r="F14" s="31">
        <v>0</v>
      </c>
      <c r="G14" s="31">
        <v>23486</v>
      </c>
      <c r="H14" s="31">
        <v>23486</v>
      </c>
      <c r="I14" s="59"/>
    </row>
    <row r="15" ht="15" customHeight="1" spans="1:9">
      <c r="A15" s="24"/>
      <c r="B15" s="31"/>
      <c r="C15" s="31"/>
      <c r="D15" s="31"/>
      <c r="E15" s="24" t="s">
        <v>1365</v>
      </c>
      <c r="F15" s="31">
        <v>0</v>
      </c>
      <c r="G15" s="31">
        <v>68</v>
      </c>
      <c r="H15" s="31">
        <v>68</v>
      </c>
      <c r="I15" s="59"/>
    </row>
    <row r="16" ht="15" customHeight="1" spans="1:9">
      <c r="A16" s="24"/>
      <c r="B16" s="31"/>
      <c r="C16" s="31"/>
      <c r="D16" s="31"/>
      <c r="E16" s="24" t="s">
        <v>1366</v>
      </c>
      <c r="F16" s="31">
        <v>0</v>
      </c>
      <c r="G16" s="31">
        <v>45955</v>
      </c>
      <c r="H16" s="31">
        <v>37751</v>
      </c>
      <c r="I16" s="59"/>
    </row>
    <row r="17" ht="15" customHeight="1" spans="1:9">
      <c r="A17" s="22" t="s">
        <v>55</v>
      </c>
      <c r="B17" s="32">
        <f>B5+B13</f>
        <v>1989835</v>
      </c>
      <c r="C17" s="32">
        <f>C5+C13</f>
        <v>1241594</v>
      </c>
      <c r="D17" s="32">
        <f>D5+D13</f>
        <v>841097</v>
      </c>
      <c r="E17" s="22" t="s">
        <v>56</v>
      </c>
      <c r="F17" s="31">
        <f t="shared" ref="F17:H17" si="0">SUM(F5:F16)</f>
        <v>1992949</v>
      </c>
      <c r="G17" s="31">
        <f t="shared" si="0"/>
        <v>682051</v>
      </c>
      <c r="H17" s="31">
        <f t="shared" si="0"/>
        <v>665571</v>
      </c>
      <c r="I17" s="59"/>
    </row>
    <row r="18" ht="15" customHeight="1" spans="1:9">
      <c r="A18" s="56" t="s">
        <v>57</v>
      </c>
      <c r="B18" s="31"/>
      <c r="C18" s="31"/>
      <c r="D18" s="31">
        <f>SUM(D19:D20)</f>
        <v>72359</v>
      </c>
      <c r="E18" s="24" t="s">
        <v>58</v>
      </c>
      <c r="F18" s="31"/>
      <c r="G18" s="31"/>
      <c r="H18" s="31"/>
      <c r="I18" s="59"/>
    </row>
    <row r="19" ht="15" customHeight="1" spans="1:9">
      <c r="A19" s="57" t="s">
        <v>1367</v>
      </c>
      <c r="B19" s="31"/>
      <c r="C19" s="31"/>
      <c r="D19" s="31">
        <v>6404</v>
      </c>
      <c r="E19" s="24"/>
      <c r="F19" s="31"/>
      <c r="G19" s="31"/>
      <c r="H19" s="31"/>
      <c r="I19" s="59"/>
    </row>
    <row r="20" ht="15" customHeight="1" spans="1:9">
      <c r="A20" s="57" t="s">
        <v>1368</v>
      </c>
      <c r="B20" s="31"/>
      <c r="C20" s="31"/>
      <c r="D20" s="31">
        <v>65955</v>
      </c>
      <c r="E20" s="24"/>
      <c r="F20" s="31"/>
      <c r="G20" s="31"/>
      <c r="H20" s="31"/>
      <c r="I20" s="59"/>
    </row>
    <row r="21" ht="15" customHeight="1" spans="1:9">
      <c r="A21" s="56" t="s">
        <v>81</v>
      </c>
      <c r="B21" s="31"/>
      <c r="C21" s="31"/>
      <c r="D21" s="31">
        <v>1050</v>
      </c>
      <c r="E21" s="24" t="s">
        <v>80</v>
      </c>
      <c r="F21" s="31"/>
      <c r="G21" s="31"/>
      <c r="H21" s="31">
        <v>423070</v>
      </c>
      <c r="I21" s="59"/>
    </row>
    <row r="22" ht="15" customHeight="1" spans="1:9">
      <c r="A22" s="58" t="s">
        <v>62</v>
      </c>
      <c r="B22" s="31"/>
      <c r="C22" s="31"/>
      <c r="D22" s="31">
        <v>506360</v>
      </c>
      <c r="E22" s="24" t="s">
        <v>82</v>
      </c>
      <c r="F22" s="31"/>
      <c r="G22" s="31"/>
      <c r="H22" s="31">
        <v>438265</v>
      </c>
      <c r="I22" s="59"/>
    </row>
    <row r="23" ht="15" customHeight="1" spans="1:9">
      <c r="A23" s="58" t="s">
        <v>64</v>
      </c>
      <c r="B23" s="31"/>
      <c r="C23" s="31"/>
      <c r="D23" s="31">
        <v>266512</v>
      </c>
      <c r="E23" s="24" t="s">
        <v>63</v>
      </c>
      <c r="F23" s="31"/>
      <c r="G23" s="31"/>
      <c r="H23" s="31">
        <v>10095</v>
      </c>
      <c r="I23" s="59"/>
    </row>
    <row r="24" ht="15" customHeight="1" spans="1:9">
      <c r="A24" s="58" t="s">
        <v>67</v>
      </c>
      <c r="B24" s="31"/>
      <c r="C24" s="31"/>
      <c r="D24" s="31"/>
      <c r="E24" s="24" t="s">
        <v>68</v>
      </c>
      <c r="F24" s="31"/>
      <c r="G24" s="31"/>
      <c r="H24" s="31">
        <v>128000</v>
      </c>
      <c r="I24" s="59"/>
    </row>
    <row r="25" ht="15" customHeight="1" spans="1:9">
      <c r="A25" s="58"/>
      <c r="B25" s="31"/>
      <c r="C25" s="31"/>
      <c r="D25" s="31"/>
      <c r="E25" s="26"/>
      <c r="F25" s="31"/>
      <c r="G25" s="31"/>
      <c r="H25" s="31"/>
      <c r="I25" s="59"/>
    </row>
    <row r="26" ht="15" customHeight="1" spans="1:9">
      <c r="A26" s="24"/>
      <c r="B26" s="31"/>
      <c r="C26" s="31"/>
      <c r="D26" s="31"/>
      <c r="E26" s="24" t="s">
        <v>71</v>
      </c>
      <c r="F26" s="31"/>
      <c r="G26" s="31"/>
      <c r="H26" s="31">
        <f>D30-SUM(H17:H18,H21:H24)</f>
        <v>22377</v>
      </c>
      <c r="I26" s="59"/>
    </row>
    <row r="27" ht="15" customHeight="1" spans="1:9">
      <c r="A27" s="24"/>
      <c r="B27" s="31"/>
      <c r="C27" s="31"/>
      <c r="D27" s="31"/>
      <c r="E27" s="26" t="s">
        <v>72</v>
      </c>
      <c r="F27" s="31"/>
      <c r="G27" s="31"/>
      <c r="H27" s="31">
        <f>H26</f>
        <v>22377</v>
      </c>
      <c r="I27" s="59"/>
    </row>
    <row r="28" ht="15" customHeight="1" spans="1:9">
      <c r="A28" s="24"/>
      <c r="B28" s="31"/>
      <c r="C28" s="31"/>
      <c r="D28" s="31"/>
      <c r="E28" s="26" t="s">
        <v>73</v>
      </c>
      <c r="F28" s="31"/>
      <c r="G28" s="31"/>
      <c r="H28" s="31">
        <f>H26-H27</f>
        <v>0</v>
      </c>
      <c r="I28" s="59"/>
    </row>
    <row r="29" ht="15" customHeight="1" spans="1:9">
      <c r="A29" s="24"/>
      <c r="B29" s="31"/>
      <c r="C29" s="31"/>
      <c r="D29" s="31"/>
      <c r="E29" s="24"/>
      <c r="F29" s="31"/>
      <c r="G29" s="31"/>
      <c r="H29" s="31"/>
      <c r="I29" s="59"/>
    </row>
    <row r="30" ht="15" customHeight="1" spans="1:9">
      <c r="A30" s="22" t="s">
        <v>74</v>
      </c>
      <c r="B30" s="32"/>
      <c r="C30" s="32"/>
      <c r="D30" s="32">
        <f>SUM(D17:D18,D21:D24)</f>
        <v>1687378</v>
      </c>
      <c r="E30" s="22" t="s">
        <v>75</v>
      </c>
      <c r="F30" s="31"/>
      <c r="G30" s="31"/>
      <c r="H30" s="31">
        <f>SUM(H17:H18,H21:H26)</f>
        <v>1687378</v>
      </c>
      <c r="I30" s="59"/>
    </row>
    <row r="32" hidden="1" spans="4:8">
      <c r="D32" s="30">
        <f>D17/C17</f>
        <v>0.677433202802204</v>
      </c>
      <c r="H32" s="30">
        <f>H17/G17</f>
        <v>0.975837583992986</v>
      </c>
    </row>
    <row r="33" hidden="1" spans="3:8">
      <c r="C33" s="21">
        <v>814122</v>
      </c>
      <c r="D33" s="30">
        <f>(D17-C33)/C33</f>
        <v>0.0331338546311241</v>
      </c>
      <c r="G33" s="21">
        <v>504284</v>
      </c>
      <c r="H33" s="30">
        <f>(H17-G33)/G33</f>
        <v>0.319833665156935</v>
      </c>
    </row>
  </sheetData>
  <mergeCells count="1">
    <mergeCell ref="A2:H2"/>
  </mergeCells>
  <printOptions horizontalCentered="1"/>
  <pageMargins left="0.590277777777778" right="0.590277777777778" top="0.590277777777778" bottom="0.590277777777778"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GridLines="0" showZeros="0" zoomScaleSheetLayoutView="60" workbookViewId="0">
      <selection activeCell="F7" sqref="F7"/>
    </sheetView>
  </sheetViews>
  <sheetFormatPr defaultColWidth="9.15" defaultRowHeight="14.25" outlineLevelCol="2"/>
  <cols>
    <col min="1" max="1" width="15.625" style="44" customWidth="1"/>
    <col min="2" max="2" width="50.625" style="44" customWidth="1"/>
    <col min="3" max="3" width="15.625" style="44" customWidth="1"/>
    <col min="4" max="16384" width="9.15" style="44" customWidth="1"/>
  </cols>
  <sheetData>
    <row r="1" ht="13.5" spans="1:1">
      <c r="A1" s="45" t="s">
        <v>1371</v>
      </c>
    </row>
    <row r="2" s="44" customFormat="1" ht="27" customHeight="1" spans="1:3">
      <c r="A2" s="46" t="s">
        <v>1372</v>
      </c>
      <c r="B2" s="46"/>
      <c r="C2" s="46"/>
    </row>
    <row r="3" s="44" customFormat="1" ht="17" customHeight="1" spans="1:3">
      <c r="A3" s="47"/>
      <c r="B3" s="47"/>
      <c r="C3" s="48" t="s">
        <v>1134</v>
      </c>
    </row>
    <row r="4" s="44" customFormat="1" ht="17" customHeight="1" spans="1:3">
      <c r="A4" s="49" t="s">
        <v>86</v>
      </c>
      <c r="B4" s="49" t="s">
        <v>87</v>
      </c>
      <c r="C4" s="49" t="s">
        <v>6</v>
      </c>
    </row>
    <row r="5" s="44" customFormat="1" ht="17" customHeight="1" spans="1:3">
      <c r="A5" s="50"/>
      <c r="B5" s="49" t="s">
        <v>1373</v>
      </c>
      <c r="C5" s="51">
        <f>SUM(C6,C14,C30,C42,C53,C108,C132,C184,C189,C193,C219,C237,C255)</f>
        <v>665571</v>
      </c>
    </row>
    <row r="6" s="44" customFormat="1" ht="17" customHeight="1" spans="1:3">
      <c r="A6" s="52">
        <v>206</v>
      </c>
      <c r="B6" s="53" t="s">
        <v>382</v>
      </c>
      <c r="C6" s="51">
        <f>C7</f>
        <v>0</v>
      </c>
    </row>
    <row r="7" s="44" customFormat="1" ht="17" customHeight="1" spans="1:3">
      <c r="A7" s="52">
        <v>20610</v>
      </c>
      <c r="B7" s="53" t="s">
        <v>1374</v>
      </c>
      <c r="C7" s="51">
        <f>SUM(C8:C13)</f>
        <v>0</v>
      </c>
    </row>
    <row r="8" s="44" customFormat="1" ht="17" customHeight="1" spans="1:3">
      <c r="A8" s="52">
        <v>2061001</v>
      </c>
      <c r="B8" s="54" t="s">
        <v>1375</v>
      </c>
      <c r="C8" s="51">
        <v>0</v>
      </c>
    </row>
    <row r="9" s="44" customFormat="1" ht="17" customHeight="1" spans="1:3">
      <c r="A9" s="52">
        <v>2061002</v>
      </c>
      <c r="B9" s="54" t="s">
        <v>1376</v>
      </c>
      <c r="C9" s="51">
        <v>0</v>
      </c>
    </row>
    <row r="10" s="44" customFormat="1" ht="17" customHeight="1" spans="1:3">
      <c r="A10" s="52">
        <v>2061003</v>
      </c>
      <c r="B10" s="54" t="s">
        <v>1377</v>
      </c>
      <c r="C10" s="51">
        <v>0</v>
      </c>
    </row>
    <row r="11" s="44" customFormat="1" ht="17" customHeight="1" spans="1:3">
      <c r="A11" s="52">
        <v>2061004</v>
      </c>
      <c r="B11" s="54" t="s">
        <v>1378</v>
      </c>
      <c r="C11" s="51">
        <v>0</v>
      </c>
    </row>
    <row r="12" s="44" customFormat="1" ht="17.25" customHeight="1" spans="1:3">
      <c r="A12" s="52">
        <v>2061005</v>
      </c>
      <c r="B12" s="54" t="s">
        <v>1379</v>
      </c>
      <c r="C12" s="51">
        <v>0</v>
      </c>
    </row>
    <row r="13" s="44" customFormat="1" ht="17.25" customHeight="1" spans="1:3">
      <c r="A13" s="52">
        <v>2061099</v>
      </c>
      <c r="B13" s="54" t="s">
        <v>1380</v>
      </c>
      <c r="C13" s="51">
        <v>0</v>
      </c>
    </row>
    <row r="14" s="44" customFormat="1" ht="17.25" customHeight="1" spans="1:3">
      <c r="A14" s="52">
        <v>207</v>
      </c>
      <c r="B14" s="53" t="s">
        <v>429</v>
      </c>
      <c r="C14" s="51">
        <f>SUM(C15,C21,C27)</f>
        <v>114</v>
      </c>
    </row>
    <row r="15" s="44" customFormat="1" ht="17.25" customHeight="1" spans="1:3">
      <c r="A15" s="52">
        <v>20707</v>
      </c>
      <c r="B15" s="53" t="s">
        <v>1381</v>
      </c>
      <c r="C15" s="51">
        <f>SUM(C16:C20)</f>
        <v>114</v>
      </c>
    </row>
    <row r="16" s="44" customFormat="1" ht="17.25" customHeight="1" spans="1:3">
      <c r="A16" s="52">
        <v>2070701</v>
      </c>
      <c r="B16" s="54" t="s">
        <v>1382</v>
      </c>
      <c r="C16" s="51">
        <v>51</v>
      </c>
    </row>
    <row r="17" s="44" customFormat="1" ht="17.25" customHeight="1" spans="1:3">
      <c r="A17" s="52">
        <v>2070702</v>
      </c>
      <c r="B17" s="54" t="s">
        <v>1383</v>
      </c>
      <c r="C17" s="51">
        <v>63</v>
      </c>
    </row>
    <row r="18" s="44" customFormat="1" ht="17.25" customHeight="1" spans="1:3">
      <c r="A18" s="52">
        <v>2070703</v>
      </c>
      <c r="B18" s="54" t="s">
        <v>1384</v>
      </c>
      <c r="C18" s="51">
        <v>0</v>
      </c>
    </row>
    <row r="19" s="44" customFormat="1" ht="15.55" customHeight="1" spans="1:3">
      <c r="A19" s="52">
        <v>2070704</v>
      </c>
      <c r="B19" s="54" t="s">
        <v>1385</v>
      </c>
      <c r="C19" s="51">
        <v>0</v>
      </c>
    </row>
    <row r="20" s="44" customFormat="1" ht="17.25" customHeight="1" spans="1:3">
      <c r="A20" s="52">
        <v>2070799</v>
      </c>
      <c r="B20" s="54" t="s">
        <v>1386</v>
      </c>
      <c r="C20" s="51">
        <v>0</v>
      </c>
    </row>
    <row r="21" s="44" customFormat="1" ht="17.25" customHeight="1" spans="1:3">
      <c r="A21" s="52">
        <v>20709</v>
      </c>
      <c r="B21" s="53" t="s">
        <v>1387</v>
      </c>
      <c r="C21" s="51">
        <f>SUM(C22:C26)</f>
        <v>0</v>
      </c>
    </row>
    <row r="22" s="44" customFormat="1" ht="17.25" customHeight="1" spans="1:3">
      <c r="A22" s="52">
        <v>2070901</v>
      </c>
      <c r="B22" s="54" t="s">
        <v>1388</v>
      </c>
      <c r="C22" s="51">
        <v>0</v>
      </c>
    </row>
    <row r="23" s="44" customFormat="1" ht="17.25" customHeight="1" spans="1:3">
      <c r="A23" s="52">
        <v>2070902</v>
      </c>
      <c r="B23" s="54" t="s">
        <v>1389</v>
      </c>
      <c r="C23" s="51">
        <v>0</v>
      </c>
    </row>
    <row r="24" s="44" customFormat="1" ht="17.25" customHeight="1" spans="1:3">
      <c r="A24" s="52">
        <v>2070903</v>
      </c>
      <c r="B24" s="54" t="s">
        <v>1390</v>
      </c>
      <c r="C24" s="51">
        <v>0</v>
      </c>
    </row>
    <row r="25" s="44" customFormat="1" ht="17.25" customHeight="1" spans="1:3">
      <c r="A25" s="52">
        <v>2070904</v>
      </c>
      <c r="B25" s="54" t="s">
        <v>1391</v>
      </c>
      <c r="C25" s="51">
        <v>0</v>
      </c>
    </row>
    <row r="26" s="44" customFormat="1" ht="17.25" customHeight="1" spans="1:3">
      <c r="A26" s="52">
        <v>2070999</v>
      </c>
      <c r="B26" s="54" t="s">
        <v>1392</v>
      </c>
      <c r="C26" s="51">
        <v>0</v>
      </c>
    </row>
    <row r="27" s="44" customFormat="1" ht="17.25" customHeight="1" spans="1:3">
      <c r="A27" s="52">
        <v>20710</v>
      </c>
      <c r="B27" s="53" t="s">
        <v>1393</v>
      </c>
      <c r="C27" s="51">
        <f>SUM(C28:C29)</f>
        <v>0</v>
      </c>
    </row>
    <row r="28" s="44" customFormat="1" ht="17.25" customHeight="1" spans="1:3">
      <c r="A28" s="52">
        <v>2071001</v>
      </c>
      <c r="B28" s="54" t="s">
        <v>1394</v>
      </c>
      <c r="C28" s="51">
        <v>0</v>
      </c>
    </row>
    <row r="29" s="44" customFormat="1" ht="17.25" customHeight="1" spans="1:3">
      <c r="A29" s="52">
        <v>2071099</v>
      </c>
      <c r="B29" s="54" t="s">
        <v>1395</v>
      </c>
      <c r="C29" s="51">
        <v>0</v>
      </c>
    </row>
    <row r="30" s="44" customFormat="1" ht="17.25" customHeight="1" spans="1:3">
      <c r="A30" s="52">
        <v>208</v>
      </c>
      <c r="B30" s="53" t="s">
        <v>471</v>
      </c>
      <c r="C30" s="51">
        <f>SUM(C31,C35,C39)</f>
        <v>0</v>
      </c>
    </row>
    <row r="31" s="44" customFormat="1" ht="17.25" customHeight="1" spans="1:3">
      <c r="A31" s="52">
        <v>20822</v>
      </c>
      <c r="B31" s="53" t="s">
        <v>1396</v>
      </c>
      <c r="C31" s="51">
        <f>SUM(C32:C34)</f>
        <v>0</v>
      </c>
    </row>
    <row r="32" s="44" customFormat="1" ht="17.25" customHeight="1" spans="1:3">
      <c r="A32" s="52">
        <v>2082201</v>
      </c>
      <c r="B32" s="54" t="s">
        <v>1397</v>
      </c>
      <c r="C32" s="51">
        <v>0</v>
      </c>
    </row>
    <row r="33" s="44" customFormat="1" ht="17.25" customHeight="1" spans="1:3">
      <c r="A33" s="52">
        <v>2082202</v>
      </c>
      <c r="B33" s="54" t="s">
        <v>1398</v>
      </c>
      <c r="C33" s="51">
        <v>0</v>
      </c>
    </row>
    <row r="34" s="44" customFormat="1" ht="17.25" customHeight="1" spans="1:3">
      <c r="A34" s="52">
        <v>2082299</v>
      </c>
      <c r="B34" s="54" t="s">
        <v>1399</v>
      </c>
      <c r="C34" s="51">
        <v>0</v>
      </c>
    </row>
    <row r="35" s="44" customFormat="1" ht="17.25" customHeight="1" spans="1:3">
      <c r="A35" s="52">
        <v>20823</v>
      </c>
      <c r="B35" s="53" t="s">
        <v>1400</v>
      </c>
      <c r="C35" s="51">
        <f>SUM(C36:C38)</f>
        <v>0</v>
      </c>
    </row>
    <row r="36" s="44" customFormat="1" ht="17.25" customHeight="1" spans="1:3">
      <c r="A36" s="52">
        <v>2082301</v>
      </c>
      <c r="B36" s="54" t="s">
        <v>1397</v>
      </c>
      <c r="C36" s="51">
        <v>0</v>
      </c>
    </row>
    <row r="37" s="44" customFormat="1" ht="17.25" customHeight="1" spans="1:3">
      <c r="A37" s="52">
        <v>2082302</v>
      </c>
      <c r="B37" s="54" t="s">
        <v>1398</v>
      </c>
      <c r="C37" s="51">
        <v>0</v>
      </c>
    </row>
    <row r="38" s="44" customFormat="1" ht="17.25" customHeight="1" spans="1:3">
      <c r="A38" s="52">
        <v>2082399</v>
      </c>
      <c r="B38" s="54" t="s">
        <v>1401</v>
      </c>
      <c r="C38" s="51">
        <v>0</v>
      </c>
    </row>
    <row r="39" s="44" customFormat="1" ht="17.25" customHeight="1" spans="1:3">
      <c r="A39" s="52">
        <v>20829</v>
      </c>
      <c r="B39" s="53" t="s">
        <v>1402</v>
      </c>
      <c r="C39" s="51">
        <f>SUM(C40:C41)</f>
        <v>0</v>
      </c>
    </row>
    <row r="40" s="44" customFormat="1" ht="17.25" customHeight="1" spans="1:3">
      <c r="A40" s="52">
        <v>2082901</v>
      </c>
      <c r="B40" s="54" t="s">
        <v>1398</v>
      </c>
      <c r="C40" s="51">
        <v>0</v>
      </c>
    </row>
    <row r="41" s="44" customFormat="1" ht="17.25" customHeight="1" spans="1:3">
      <c r="A41" s="52">
        <v>2082999</v>
      </c>
      <c r="B41" s="54" t="s">
        <v>1403</v>
      </c>
      <c r="C41" s="51">
        <v>0</v>
      </c>
    </row>
    <row r="42" s="44" customFormat="1" ht="17.25" customHeight="1" spans="1:3">
      <c r="A42" s="52">
        <v>211</v>
      </c>
      <c r="B42" s="53" t="s">
        <v>639</v>
      </c>
      <c r="C42" s="51">
        <f>SUM(C43,C48)</f>
        <v>0</v>
      </c>
    </row>
    <row r="43" s="44" customFormat="1" ht="17.25" customHeight="1" spans="1:3">
      <c r="A43" s="52">
        <v>21160</v>
      </c>
      <c r="B43" s="53" t="s">
        <v>1404</v>
      </c>
      <c r="C43" s="51">
        <f>SUM(C44:C47)</f>
        <v>0</v>
      </c>
    </row>
    <row r="44" s="44" customFormat="1" ht="17.25" customHeight="1" spans="1:3">
      <c r="A44" s="52">
        <v>2116001</v>
      </c>
      <c r="B44" s="54" t="s">
        <v>1405</v>
      </c>
      <c r="C44" s="51">
        <v>0</v>
      </c>
    </row>
    <row r="45" s="44" customFormat="1" ht="17.25" customHeight="1" spans="1:3">
      <c r="A45" s="52">
        <v>2116002</v>
      </c>
      <c r="B45" s="54" t="s">
        <v>1406</v>
      </c>
      <c r="C45" s="51">
        <v>0</v>
      </c>
    </row>
    <row r="46" s="44" customFormat="1" ht="17.25" customHeight="1" spans="1:3">
      <c r="A46" s="52">
        <v>2116003</v>
      </c>
      <c r="B46" s="54" t="s">
        <v>1407</v>
      </c>
      <c r="C46" s="51">
        <v>0</v>
      </c>
    </row>
    <row r="47" s="44" customFormat="1" ht="17.25" customHeight="1" spans="1:3">
      <c r="A47" s="52">
        <v>2116099</v>
      </c>
      <c r="B47" s="54" t="s">
        <v>1408</v>
      </c>
      <c r="C47" s="51">
        <v>0</v>
      </c>
    </row>
    <row r="48" s="44" customFormat="1" ht="17.25" customHeight="1" spans="1:3">
      <c r="A48" s="52">
        <v>21161</v>
      </c>
      <c r="B48" s="53" t="s">
        <v>1409</v>
      </c>
      <c r="C48" s="51">
        <f>SUM(C49:C52)</f>
        <v>0</v>
      </c>
    </row>
    <row r="49" s="44" customFormat="1" ht="17.25" customHeight="1" spans="1:3">
      <c r="A49" s="52">
        <v>2116101</v>
      </c>
      <c r="B49" s="54" t="s">
        <v>1410</v>
      </c>
      <c r="C49" s="51">
        <v>0</v>
      </c>
    </row>
    <row r="50" s="44" customFormat="1" ht="17.25" customHeight="1" spans="1:3">
      <c r="A50" s="52">
        <v>2116102</v>
      </c>
      <c r="B50" s="54" t="s">
        <v>1411</v>
      </c>
      <c r="C50" s="51">
        <v>0</v>
      </c>
    </row>
    <row r="51" s="44" customFormat="1" ht="17.25" customHeight="1" spans="1:3">
      <c r="A51" s="52">
        <v>2116103</v>
      </c>
      <c r="B51" s="54" t="s">
        <v>1412</v>
      </c>
      <c r="C51" s="51">
        <v>0</v>
      </c>
    </row>
    <row r="52" s="44" customFormat="1" ht="17.25" customHeight="1" spans="1:3">
      <c r="A52" s="52">
        <v>2116104</v>
      </c>
      <c r="B52" s="54" t="s">
        <v>1413</v>
      </c>
      <c r="C52" s="51">
        <v>0</v>
      </c>
    </row>
    <row r="53" s="44" customFormat="1" ht="17.25" customHeight="1" spans="1:3">
      <c r="A53" s="52">
        <v>212</v>
      </c>
      <c r="B53" s="53" t="s">
        <v>709</v>
      </c>
      <c r="C53" s="51">
        <f>SUM(C54,C67,C71:C72,C78,C82,C86,C90,C96,C99)</f>
        <v>545655</v>
      </c>
    </row>
    <row r="54" s="44" customFormat="1" ht="17.25" customHeight="1" spans="1:3">
      <c r="A54" s="52">
        <v>21208</v>
      </c>
      <c r="B54" s="53" t="s">
        <v>1414</v>
      </c>
      <c r="C54" s="51">
        <f>SUM(C55:C66)</f>
        <v>542020</v>
      </c>
    </row>
    <row r="55" s="44" customFormat="1" ht="17.25" customHeight="1" spans="1:3">
      <c r="A55" s="52">
        <v>2120801</v>
      </c>
      <c r="B55" s="54" t="s">
        <v>1415</v>
      </c>
      <c r="C55" s="51">
        <v>247201</v>
      </c>
    </row>
    <row r="56" s="44" customFormat="1" ht="17.25" customHeight="1" spans="1:3">
      <c r="A56" s="52">
        <v>2120802</v>
      </c>
      <c r="B56" s="54" t="s">
        <v>1416</v>
      </c>
      <c r="C56" s="51">
        <v>0</v>
      </c>
    </row>
    <row r="57" s="44" customFormat="1" ht="17.25" customHeight="1" spans="1:3">
      <c r="A57" s="52">
        <v>2120803</v>
      </c>
      <c r="B57" s="54" t="s">
        <v>1417</v>
      </c>
      <c r="C57" s="51">
        <v>235270</v>
      </c>
    </row>
    <row r="58" s="44" customFormat="1" ht="17.25" customHeight="1" spans="1:3">
      <c r="A58" s="52">
        <v>2120804</v>
      </c>
      <c r="B58" s="54" t="s">
        <v>1418</v>
      </c>
      <c r="C58" s="51">
        <v>0</v>
      </c>
    </row>
    <row r="59" s="44" customFormat="1" ht="17.25" customHeight="1" spans="1:3">
      <c r="A59" s="52">
        <v>2120805</v>
      </c>
      <c r="B59" s="54" t="s">
        <v>1419</v>
      </c>
      <c r="C59" s="51">
        <v>23698</v>
      </c>
    </row>
    <row r="60" s="44" customFormat="1" ht="17.25" customHeight="1" spans="1:3">
      <c r="A60" s="52">
        <v>2120806</v>
      </c>
      <c r="B60" s="54" t="s">
        <v>1420</v>
      </c>
      <c r="C60" s="51">
        <v>159</v>
      </c>
    </row>
    <row r="61" s="44" customFormat="1" ht="17.25" customHeight="1" spans="1:3">
      <c r="A61" s="52">
        <v>2120807</v>
      </c>
      <c r="B61" s="54" t="s">
        <v>1421</v>
      </c>
      <c r="C61" s="51">
        <v>0</v>
      </c>
    </row>
    <row r="62" s="44" customFormat="1" ht="17.25" customHeight="1" spans="1:3">
      <c r="A62" s="52">
        <v>2120809</v>
      </c>
      <c r="B62" s="54" t="s">
        <v>1422</v>
      </c>
      <c r="C62" s="51">
        <v>0</v>
      </c>
    </row>
    <row r="63" s="44" customFormat="1" ht="17.25" customHeight="1" spans="1:3">
      <c r="A63" s="52">
        <v>2120810</v>
      </c>
      <c r="B63" s="54" t="s">
        <v>1423</v>
      </c>
      <c r="C63" s="51">
        <v>0</v>
      </c>
    </row>
    <row r="64" s="44" customFormat="1" ht="17.25" customHeight="1" spans="1:3">
      <c r="A64" s="52">
        <v>2120811</v>
      </c>
      <c r="B64" s="54" t="s">
        <v>1424</v>
      </c>
      <c r="C64" s="51">
        <v>0</v>
      </c>
    </row>
    <row r="65" s="44" customFormat="1" ht="17.25" customHeight="1" spans="1:3">
      <c r="A65" s="52">
        <v>2120813</v>
      </c>
      <c r="B65" s="54" t="s">
        <v>1019</v>
      </c>
      <c r="C65" s="51">
        <v>0</v>
      </c>
    </row>
    <row r="66" s="44" customFormat="1" ht="17.25" customHeight="1" spans="1:3">
      <c r="A66" s="52">
        <v>2120899</v>
      </c>
      <c r="B66" s="54" t="s">
        <v>1425</v>
      </c>
      <c r="C66" s="51">
        <v>35692</v>
      </c>
    </row>
    <row r="67" s="44" customFormat="1" ht="17.25" customHeight="1" spans="1:3">
      <c r="A67" s="52">
        <v>21210</v>
      </c>
      <c r="B67" s="53" t="s">
        <v>1426</v>
      </c>
      <c r="C67" s="51">
        <f>SUM(C68:C70)</f>
        <v>0</v>
      </c>
    </row>
    <row r="68" s="44" customFormat="1" ht="17.25" customHeight="1" spans="1:3">
      <c r="A68" s="52">
        <v>2121001</v>
      </c>
      <c r="B68" s="54" t="s">
        <v>1415</v>
      </c>
      <c r="C68" s="51">
        <v>0</v>
      </c>
    </row>
    <row r="69" s="44" customFormat="1" ht="17.25" customHeight="1" spans="1:3">
      <c r="A69" s="52">
        <v>2121002</v>
      </c>
      <c r="B69" s="54" t="s">
        <v>1416</v>
      </c>
      <c r="C69" s="51">
        <v>0</v>
      </c>
    </row>
    <row r="70" s="44" customFormat="1" ht="17.25" customHeight="1" spans="1:3">
      <c r="A70" s="52">
        <v>2121099</v>
      </c>
      <c r="B70" s="54" t="s">
        <v>1427</v>
      </c>
      <c r="C70" s="51">
        <v>0</v>
      </c>
    </row>
    <row r="71" s="44" customFormat="1" ht="17.25" customHeight="1" spans="1:3">
      <c r="A71" s="52">
        <v>21211</v>
      </c>
      <c r="B71" s="53" t="s">
        <v>1428</v>
      </c>
      <c r="C71" s="51">
        <v>0</v>
      </c>
    </row>
    <row r="72" s="44" customFormat="1" ht="17.25" customHeight="1" spans="1:3">
      <c r="A72" s="52">
        <v>21213</v>
      </c>
      <c r="B72" s="53" t="s">
        <v>1429</v>
      </c>
      <c r="C72" s="51">
        <f>SUM(C73:C77)</f>
        <v>0</v>
      </c>
    </row>
    <row r="73" s="44" customFormat="1" ht="17.25" customHeight="1" spans="1:3">
      <c r="A73" s="52">
        <v>2121301</v>
      </c>
      <c r="B73" s="54" t="s">
        <v>1430</v>
      </c>
      <c r="C73" s="51">
        <v>0</v>
      </c>
    </row>
    <row r="74" s="44" customFormat="1" ht="17.25" customHeight="1" spans="1:3">
      <c r="A74" s="52">
        <v>2121302</v>
      </c>
      <c r="B74" s="54" t="s">
        <v>1431</v>
      </c>
      <c r="C74" s="51">
        <v>0</v>
      </c>
    </row>
    <row r="75" s="44" customFormat="1" ht="17.25" customHeight="1" spans="1:3">
      <c r="A75" s="52">
        <v>2121303</v>
      </c>
      <c r="B75" s="54" t="s">
        <v>1432</v>
      </c>
      <c r="C75" s="51">
        <v>0</v>
      </c>
    </row>
    <row r="76" s="44" customFormat="1" ht="17.25" customHeight="1" spans="1:3">
      <c r="A76" s="52">
        <v>2121304</v>
      </c>
      <c r="B76" s="54" t="s">
        <v>1433</v>
      </c>
      <c r="C76" s="51">
        <v>0</v>
      </c>
    </row>
    <row r="77" s="44" customFormat="1" ht="17.25" customHeight="1" spans="1:3">
      <c r="A77" s="52">
        <v>2121399</v>
      </c>
      <c r="B77" s="54" t="s">
        <v>1434</v>
      </c>
      <c r="C77" s="51">
        <v>0</v>
      </c>
    </row>
    <row r="78" s="44" customFormat="1" ht="17.25" customHeight="1" spans="1:3">
      <c r="A78" s="52">
        <v>21214</v>
      </c>
      <c r="B78" s="53" t="s">
        <v>1435</v>
      </c>
      <c r="C78" s="51">
        <f>SUM(C79:C81)</f>
        <v>3635</v>
      </c>
    </row>
    <row r="79" s="44" customFormat="1" ht="17.25" customHeight="1" spans="1:3">
      <c r="A79" s="52">
        <v>2121401</v>
      </c>
      <c r="B79" s="54" t="s">
        <v>1436</v>
      </c>
      <c r="C79" s="51">
        <v>0</v>
      </c>
    </row>
    <row r="80" s="44" customFormat="1" ht="17.25" customHeight="1" spans="1:3">
      <c r="A80" s="52">
        <v>2121402</v>
      </c>
      <c r="B80" s="54" t="s">
        <v>1437</v>
      </c>
      <c r="C80" s="51">
        <v>0</v>
      </c>
    </row>
    <row r="81" s="44" customFormat="1" ht="17.25" customHeight="1" spans="1:3">
      <c r="A81" s="52">
        <v>2121499</v>
      </c>
      <c r="B81" s="54" t="s">
        <v>1438</v>
      </c>
      <c r="C81" s="51">
        <v>3635</v>
      </c>
    </row>
    <row r="82" s="44" customFormat="1" ht="17.25" customHeight="1" spans="1:3">
      <c r="A82" s="52">
        <v>21215</v>
      </c>
      <c r="B82" s="53" t="s">
        <v>1439</v>
      </c>
      <c r="C82" s="51">
        <f>SUM(C83:C85)</f>
        <v>0</v>
      </c>
    </row>
    <row r="83" s="44" customFormat="1" ht="17.25" customHeight="1" spans="1:3">
      <c r="A83" s="52">
        <v>2121501</v>
      </c>
      <c r="B83" s="54" t="s">
        <v>1440</v>
      </c>
      <c r="C83" s="51">
        <v>0</v>
      </c>
    </row>
    <row r="84" s="44" customFormat="1" ht="17.25" customHeight="1" spans="1:3">
      <c r="A84" s="52">
        <v>2121502</v>
      </c>
      <c r="B84" s="54" t="s">
        <v>1441</v>
      </c>
      <c r="C84" s="51">
        <v>0</v>
      </c>
    </row>
    <row r="85" s="44" customFormat="1" ht="17.25" customHeight="1" spans="1:3">
      <c r="A85" s="52">
        <v>2121599</v>
      </c>
      <c r="B85" s="54" t="s">
        <v>1442</v>
      </c>
      <c r="C85" s="51">
        <v>0</v>
      </c>
    </row>
    <row r="86" s="44" customFormat="1" ht="17.25" customHeight="1" spans="1:3">
      <c r="A86" s="52">
        <v>21216</v>
      </c>
      <c r="B86" s="53" t="s">
        <v>1443</v>
      </c>
      <c r="C86" s="51">
        <f>SUM(C87:C89)</f>
        <v>0</v>
      </c>
    </row>
    <row r="87" s="44" customFormat="1" ht="17.25" customHeight="1" spans="1:3">
      <c r="A87" s="52">
        <v>2121601</v>
      </c>
      <c r="B87" s="54" t="s">
        <v>1440</v>
      </c>
      <c r="C87" s="51">
        <v>0</v>
      </c>
    </row>
    <row r="88" s="44" customFormat="1" ht="17.25" customHeight="1" spans="1:3">
      <c r="A88" s="52">
        <v>2121602</v>
      </c>
      <c r="B88" s="54" t="s">
        <v>1441</v>
      </c>
      <c r="C88" s="51">
        <v>0</v>
      </c>
    </row>
    <row r="89" s="44" customFormat="1" ht="17.25" customHeight="1" spans="1:3">
      <c r="A89" s="52">
        <v>2121699</v>
      </c>
      <c r="B89" s="54" t="s">
        <v>1444</v>
      </c>
      <c r="C89" s="51">
        <v>0</v>
      </c>
    </row>
    <row r="90" s="44" customFormat="1" ht="17.25" customHeight="1" spans="1:3">
      <c r="A90" s="52">
        <v>21217</v>
      </c>
      <c r="B90" s="53" t="s">
        <v>1445</v>
      </c>
      <c r="C90" s="51">
        <f>SUM(C91:C95)</f>
        <v>0</v>
      </c>
    </row>
    <row r="91" s="44" customFormat="1" ht="17.25" customHeight="1" spans="1:3">
      <c r="A91" s="52">
        <v>2121701</v>
      </c>
      <c r="B91" s="54" t="s">
        <v>1446</v>
      </c>
      <c r="C91" s="51">
        <v>0</v>
      </c>
    </row>
    <row r="92" s="44" customFormat="1" ht="17.25" customHeight="1" spans="1:3">
      <c r="A92" s="52">
        <v>2121702</v>
      </c>
      <c r="B92" s="54" t="s">
        <v>1447</v>
      </c>
      <c r="C92" s="51">
        <v>0</v>
      </c>
    </row>
    <row r="93" s="44" customFormat="1" ht="17.25" customHeight="1" spans="1:3">
      <c r="A93" s="52">
        <v>2121703</v>
      </c>
      <c r="B93" s="54" t="s">
        <v>1448</v>
      </c>
      <c r="C93" s="51">
        <v>0</v>
      </c>
    </row>
    <row r="94" s="44" customFormat="1" ht="17.25" customHeight="1" spans="1:3">
      <c r="A94" s="52">
        <v>2121704</v>
      </c>
      <c r="B94" s="54" t="s">
        <v>1449</v>
      </c>
      <c r="C94" s="51">
        <v>0</v>
      </c>
    </row>
    <row r="95" s="44" customFormat="1" ht="17.25" customHeight="1" spans="1:3">
      <c r="A95" s="52">
        <v>2121799</v>
      </c>
      <c r="B95" s="54" t="s">
        <v>1450</v>
      </c>
      <c r="C95" s="51">
        <v>0</v>
      </c>
    </row>
    <row r="96" s="44" customFormat="1" ht="17.25" customHeight="1" spans="1:3">
      <c r="A96" s="52">
        <v>21218</v>
      </c>
      <c r="B96" s="53" t="s">
        <v>1451</v>
      </c>
      <c r="C96" s="51">
        <f>SUM(C97:C98)</f>
        <v>0</v>
      </c>
    </row>
    <row r="97" s="44" customFormat="1" ht="17.25" customHeight="1" spans="1:3">
      <c r="A97" s="52">
        <v>2121801</v>
      </c>
      <c r="B97" s="54" t="s">
        <v>1452</v>
      </c>
      <c r="C97" s="51">
        <v>0</v>
      </c>
    </row>
    <row r="98" s="44" customFormat="1" ht="17.25" customHeight="1" spans="1:3">
      <c r="A98" s="52">
        <v>2121899</v>
      </c>
      <c r="B98" s="54" t="s">
        <v>1453</v>
      </c>
      <c r="C98" s="51">
        <v>0</v>
      </c>
    </row>
    <row r="99" s="44" customFormat="1" ht="17.25" customHeight="1" spans="1:3">
      <c r="A99" s="52">
        <v>21219</v>
      </c>
      <c r="B99" s="53" t="s">
        <v>1454</v>
      </c>
      <c r="C99" s="51">
        <f>SUM(C100:C107)</f>
        <v>0</v>
      </c>
    </row>
    <row r="100" s="44" customFormat="1" ht="17.25" customHeight="1" spans="1:3">
      <c r="A100" s="52">
        <v>2121901</v>
      </c>
      <c r="B100" s="54" t="s">
        <v>1440</v>
      </c>
      <c r="C100" s="51">
        <v>0</v>
      </c>
    </row>
    <row r="101" s="44" customFormat="1" ht="17.25" customHeight="1" spans="1:3">
      <c r="A101" s="52">
        <v>2121902</v>
      </c>
      <c r="B101" s="54" t="s">
        <v>1441</v>
      </c>
      <c r="C101" s="51">
        <v>0</v>
      </c>
    </row>
    <row r="102" s="44" customFormat="1" ht="17.25" customHeight="1" spans="1:3">
      <c r="A102" s="52">
        <v>2121903</v>
      </c>
      <c r="B102" s="54" t="s">
        <v>1455</v>
      </c>
      <c r="C102" s="51">
        <v>0</v>
      </c>
    </row>
    <row r="103" s="44" customFormat="1" ht="17.25" customHeight="1" spans="1:3">
      <c r="A103" s="52">
        <v>2121904</v>
      </c>
      <c r="B103" s="54" t="s">
        <v>1456</v>
      </c>
      <c r="C103" s="51">
        <v>0</v>
      </c>
    </row>
    <row r="104" s="44" customFormat="1" ht="17.25" customHeight="1" spans="1:3">
      <c r="A104" s="52">
        <v>2121905</v>
      </c>
      <c r="B104" s="54" t="s">
        <v>1457</v>
      </c>
      <c r="C104" s="51">
        <v>0</v>
      </c>
    </row>
    <row r="105" s="44" customFormat="1" ht="17.25" customHeight="1" spans="1:3">
      <c r="A105" s="52">
        <v>2121906</v>
      </c>
      <c r="B105" s="54" t="s">
        <v>1458</v>
      </c>
      <c r="C105" s="51">
        <v>0</v>
      </c>
    </row>
    <row r="106" s="44" customFormat="1" ht="17.25" customHeight="1" spans="1:3">
      <c r="A106" s="52">
        <v>2121907</v>
      </c>
      <c r="B106" s="54" t="s">
        <v>1459</v>
      </c>
      <c r="C106" s="51">
        <v>0</v>
      </c>
    </row>
    <row r="107" s="44" customFormat="1" ht="17.25" customHeight="1" spans="1:3">
      <c r="A107" s="52">
        <v>2121999</v>
      </c>
      <c r="B107" s="54" t="s">
        <v>1460</v>
      </c>
      <c r="C107" s="51">
        <v>0</v>
      </c>
    </row>
    <row r="108" s="44" customFormat="1" ht="17.25" customHeight="1" spans="1:3">
      <c r="A108" s="52">
        <v>213</v>
      </c>
      <c r="B108" s="53" t="s">
        <v>729</v>
      </c>
      <c r="C108" s="51">
        <f>SUM(C109,C114,C119,C124,C127)</f>
        <v>0</v>
      </c>
    </row>
    <row r="109" s="44" customFormat="1" ht="17.25" customHeight="1" spans="1:3">
      <c r="A109" s="52">
        <v>21366</v>
      </c>
      <c r="B109" s="53" t="s">
        <v>1461</v>
      </c>
      <c r="C109" s="51">
        <f>SUM(C110:C113)</f>
        <v>0</v>
      </c>
    </row>
    <row r="110" s="44" customFormat="1" ht="17.25" customHeight="1" spans="1:3">
      <c r="A110" s="52">
        <v>2136601</v>
      </c>
      <c r="B110" s="54" t="s">
        <v>1398</v>
      </c>
      <c r="C110" s="51">
        <v>0</v>
      </c>
    </row>
    <row r="111" s="44" customFormat="1" ht="17.25" customHeight="1" spans="1:3">
      <c r="A111" s="52">
        <v>2136602</v>
      </c>
      <c r="B111" s="54" t="s">
        <v>1462</v>
      </c>
      <c r="C111" s="51">
        <v>0</v>
      </c>
    </row>
    <row r="112" s="44" customFormat="1" ht="17.25" customHeight="1" spans="1:3">
      <c r="A112" s="52">
        <v>2136603</v>
      </c>
      <c r="B112" s="54" t="s">
        <v>1463</v>
      </c>
      <c r="C112" s="51">
        <v>0</v>
      </c>
    </row>
    <row r="113" s="44" customFormat="1" ht="17.25" customHeight="1" spans="1:3">
      <c r="A113" s="52">
        <v>2136699</v>
      </c>
      <c r="B113" s="54" t="s">
        <v>1464</v>
      </c>
      <c r="C113" s="51">
        <v>0</v>
      </c>
    </row>
    <row r="114" s="44" customFormat="1" ht="17.25" customHeight="1" spans="1:3">
      <c r="A114" s="52">
        <v>21367</v>
      </c>
      <c r="B114" s="53" t="s">
        <v>1465</v>
      </c>
      <c r="C114" s="51">
        <f>SUM(C115:C118)</f>
        <v>0</v>
      </c>
    </row>
    <row r="115" s="44" customFormat="1" ht="17.25" customHeight="1" spans="1:3">
      <c r="A115" s="52">
        <v>2136701</v>
      </c>
      <c r="B115" s="54" t="s">
        <v>1398</v>
      </c>
      <c r="C115" s="51">
        <v>0</v>
      </c>
    </row>
    <row r="116" s="44" customFormat="1" ht="17.25" customHeight="1" spans="1:3">
      <c r="A116" s="52">
        <v>2136702</v>
      </c>
      <c r="B116" s="54" t="s">
        <v>1462</v>
      </c>
      <c r="C116" s="51">
        <v>0</v>
      </c>
    </row>
    <row r="117" s="44" customFormat="1" ht="17.25" customHeight="1" spans="1:3">
      <c r="A117" s="52">
        <v>2136703</v>
      </c>
      <c r="B117" s="54" t="s">
        <v>1466</v>
      </c>
      <c r="C117" s="51">
        <v>0</v>
      </c>
    </row>
    <row r="118" s="44" customFormat="1" ht="17.25" customHeight="1" spans="1:3">
      <c r="A118" s="52">
        <v>2136799</v>
      </c>
      <c r="B118" s="54" t="s">
        <v>1467</v>
      </c>
      <c r="C118" s="51">
        <v>0</v>
      </c>
    </row>
    <row r="119" s="44" customFormat="1" ht="17.25" customHeight="1" spans="1:3">
      <c r="A119" s="52">
        <v>21369</v>
      </c>
      <c r="B119" s="53" t="s">
        <v>1468</v>
      </c>
      <c r="C119" s="51">
        <f>SUM(C120:C123)</f>
        <v>0</v>
      </c>
    </row>
    <row r="120" s="44" customFormat="1" ht="17.25" customHeight="1" spans="1:3">
      <c r="A120" s="52">
        <v>2136901</v>
      </c>
      <c r="B120" s="54" t="s">
        <v>794</v>
      </c>
      <c r="C120" s="51">
        <v>0</v>
      </c>
    </row>
    <row r="121" s="44" customFormat="1" ht="17.25" customHeight="1" spans="1:3">
      <c r="A121" s="52">
        <v>2136902</v>
      </c>
      <c r="B121" s="54" t="s">
        <v>1469</v>
      </c>
      <c r="C121" s="51">
        <v>0</v>
      </c>
    </row>
    <row r="122" s="44" customFormat="1" ht="17.25" customHeight="1" spans="1:3">
      <c r="A122" s="52">
        <v>2136903</v>
      </c>
      <c r="B122" s="54" t="s">
        <v>1470</v>
      </c>
      <c r="C122" s="51">
        <v>0</v>
      </c>
    </row>
    <row r="123" s="44" customFormat="1" ht="17.25" customHeight="1" spans="1:3">
      <c r="A123" s="52">
        <v>2136999</v>
      </c>
      <c r="B123" s="54" t="s">
        <v>1471</v>
      </c>
      <c r="C123" s="51">
        <v>0</v>
      </c>
    </row>
    <row r="124" s="44" customFormat="1" ht="17.25" customHeight="1" spans="1:3">
      <c r="A124" s="52">
        <v>21370</v>
      </c>
      <c r="B124" s="53" t="s">
        <v>1472</v>
      </c>
      <c r="C124" s="51">
        <f>SUM(C125:C126)</f>
        <v>0</v>
      </c>
    </row>
    <row r="125" s="44" customFormat="1" ht="17.25" customHeight="1" spans="1:3">
      <c r="A125" s="52">
        <v>2137001</v>
      </c>
      <c r="B125" s="54" t="s">
        <v>1473</v>
      </c>
      <c r="C125" s="51">
        <v>0</v>
      </c>
    </row>
    <row r="126" s="44" customFormat="1" ht="17.25" customHeight="1" spans="1:3">
      <c r="A126" s="52">
        <v>2137099</v>
      </c>
      <c r="B126" s="54" t="s">
        <v>1474</v>
      </c>
      <c r="C126" s="51">
        <v>0</v>
      </c>
    </row>
    <row r="127" s="44" customFormat="1" ht="17.25" customHeight="1" spans="1:3">
      <c r="A127" s="52">
        <v>21371</v>
      </c>
      <c r="B127" s="53" t="s">
        <v>1475</v>
      </c>
      <c r="C127" s="51">
        <f>SUM(C128:C131)</f>
        <v>0</v>
      </c>
    </row>
    <row r="128" s="44" customFormat="1" ht="17.25" customHeight="1" spans="1:3">
      <c r="A128" s="52">
        <v>2137101</v>
      </c>
      <c r="B128" s="54" t="s">
        <v>1476</v>
      </c>
      <c r="C128" s="51">
        <v>0</v>
      </c>
    </row>
    <row r="129" s="44" customFormat="1" ht="17.25" customHeight="1" spans="1:3">
      <c r="A129" s="52">
        <v>2137102</v>
      </c>
      <c r="B129" s="54" t="s">
        <v>1477</v>
      </c>
      <c r="C129" s="51">
        <v>0</v>
      </c>
    </row>
    <row r="130" s="44" customFormat="1" ht="17.25" customHeight="1" spans="1:3">
      <c r="A130" s="52">
        <v>2137103</v>
      </c>
      <c r="B130" s="54" t="s">
        <v>1478</v>
      </c>
      <c r="C130" s="51">
        <v>0</v>
      </c>
    </row>
    <row r="131" s="44" customFormat="1" ht="17.25" customHeight="1" spans="1:3">
      <c r="A131" s="52">
        <v>2137199</v>
      </c>
      <c r="B131" s="54" t="s">
        <v>1479</v>
      </c>
      <c r="C131" s="51">
        <v>0</v>
      </c>
    </row>
    <row r="132" s="44" customFormat="1" ht="17.25" customHeight="1" spans="1:3">
      <c r="A132" s="52">
        <v>214</v>
      </c>
      <c r="B132" s="53" t="s">
        <v>825</v>
      </c>
      <c r="C132" s="51">
        <f>SUM(C133,C138,C143,C148,C157,C164,C173,C176,C179,C180)</f>
        <v>0</v>
      </c>
    </row>
    <row r="133" s="44" customFormat="1" ht="17.25" customHeight="1" spans="1:3">
      <c r="A133" s="52">
        <v>21460</v>
      </c>
      <c r="B133" s="53" t="s">
        <v>1480</v>
      </c>
      <c r="C133" s="51">
        <f>SUM(C134:C137)</f>
        <v>0</v>
      </c>
    </row>
    <row r="134" s="44" customFormat="1" ht="17.25" customHeight="1" spans="1:3">
      <c r="A134" s="52">
        <v>2146001</v>
      </c>
      <c r="B134" s="54" t="s">
        <v>827</v>
      </c>
      <c r="C134" s="51">
        <v>0</v>
      </c>
    </row>
    <row r="135" s="44" customFormat="1" ht="17.25" customHeight="1" spans="1:3">
      <c r="A135" s="52">
        <v>2146002</v>
      </c>
      <c r="B135" s="54" t="s">
        <v>828</v>
      </c>
      <c r="C135" s="51">
        <v>0</v>
      </c>
    </row>
    <row r="136" s="44" customFormat="1" ht="17.25" customHeight="1" spans="1:3">
      <c r="A136" s="52">
        <v>2146003</v>
      </c>
      <c r="B136" s="54" t="s">
        <v>1481</v>
      </c>
      <c r="C136" s="51">
        <v>0</v>
      </c>
    </row>
    <row r="137" s="44" customFormat="1" ht="17.25" customHeight="1" spans="1:3">
      <c r="A137" s="52">
        <v>2146099</v>
      </c>
      <c r="B137" s="54" t="s">
        <v>1482</v>
      </c>
      <c r="C137" s="51">
        <v>0</v>
      </c>
    </row>
    <row r="138" s="44" customFormat="1" ht="17.25" customHeight="1" spans="1:3">
      <c r="A138" s="52">
        <v>21462</v>
      </c>
      <c r="B138" s="53" t="s">
        <v>1483</v>
      </c>
      <c r="C138" s="51">
        <f>SUM(C139:C142)</f>
        <v>0</v>
      </c>
    </row>
    <row r="139" s="44" customFormat="1" ht="17.25" customHeight="1" spans="1:3">
      <c r="A139" s="52">
        <v>2146201</v>
      </c>
      <c r="B139" s="54" t="s">
        <v>1481</v>
      </c>
      <c r="C139" s="51">
        <v>0</v>
      </c>
    </row>
    <row r="140" s="44" customFormat="1" ht="17.25" customHeight="1" spans="1:3">
      <c r="A140" s="52">
        <v>2146202</v>
      </c>
      <c r="B140" s="54" t="s">
        <v>1484</v>
      </c>
      <c r="C140" s="51">
        <v>0</v>
      </c>
    </row>
    <row r="141" s="44" customFormat="1" ht="17.25" customHeight="1" spans="1:3">
      <c r="A141" s="52">
        <v>2146203</v>
      </c>
      <c r="B141" s="54" t="s">
        <v>1485</v>
      </c>
      <c r="C141" s="51">
        <v>0</v>
      </c>
    </row>
    <row r="142" s="44" customFormat="1" ht="17.25" customHeight="1" spans="1:3">
      <c r="A142" s="52">
        <v>2146299</v>
      </c>
      <c r="B142" s="54" t="s">
        <v>1486</v>
      </c>
      <c r="C142" s="51">
        <v>0</v>
      </c>
    </row>
    <row r="143" s="44" customFormat="1" ht="17.25" customHeight="1" spans="1:3">
      <c r="A143" s="52">
        <v>21463</v>
      </c>
      <c r="B143" s="53" t="s">
        <v>1487</v>
      </c>
      <c r="C143" s="51">
        <f>SUM(C144:C147)</f>
        <v>0</v>
      </c>
    </row>
    <row r="144" s="44" customFormat="1" ht="17.25" customHeight="1" spans="1:3">
      <c r="A144" s="52">
        <v>2146301</v>
      </c>
      <c r="B144" s="54" t="s">
        <v>834</v>
      </c>
      <c r="C144" s="51">
        <v>0</v>
      </c>
    </row>
    <row r="145" s="44" customFormat="1" ht="17.25" customHeight="1" spans="1:3">
      <c r="A145" s="52">
        <v>2146302</v>
      </c>
      <c r="B145" s="54" t="s">
        <v>1488</v>
      </c>
      <c r="C145" s="51">
        <v>0</v>
      </c>
    </row>
    <row r="146" s="44" customFormat="1" ht="17.25" customHeight="1" spans="1:3">
      <c r="A146" s="52">
        <v>2146303</v>
      </c>
      <c r="B146" s="54" t="s">
        <v>1489</v>
      </c>
      <c r="C146" s="51">
        <v>0</v>
      </c>
    </row>
    <row r="147" s="44" customFormat="1" ht="17.25" customHeight="1" spans="1:3">
      <c r="A147" s="52">
        <v>2146399</v>
      </c>
      <c r="B147" s="54" t="s">
        <v>1490</v>
      </c>
      <c r="C147" s="51">
        <v>0</v>
      </c>
    </row>
    <row r="148" s="44" customFormat="1" ht="17.25" customHeight="1" spans="1:3">
      <c r="A148" s="52">
        <v>21464</v>
      </c>
      <c r="B148" s="53" t="s">
        <v>1491</v>
      </c>
      <c r="C148" s="51">
        <f>SUM(C149:C156)</f>
        <v>0</v>
      </c>
    </row>
    <row r="149" s="44" customFormat="1" ht="17.25" customHeight="1" spans="1:3">
      <c r="A149" s="52">
        <v>2146401</v>
      </c>
      <c r="B149" s="54" t="s">
        <v>1492</v>
      </c>
      <c r="C149" s="51">
        <v>0</v>
      </c>
    </row>
    <row r="150" s="44" customFormat="1" ht="17.25" customHeight="1" spans="1:3">
      <c r="A150" s="52">
        <v>2146402</v>
      </c>
      <c r="B150" s="54" t="s">
        <v>1493</v>
      </c>
      <c r="C150" s="51">
        <v>0</v>
      </c>
    </row>
    <row r="151" s="44" customFormat="1" ht="17.25" customHeight="1" spans="1:3">
      <c r="A151" s="52">
        <v>2146403</v>
      </c>
      <c r="B151" s="54" t="s">
        <v>1494</v>
      </c>
      <c r="C151" s="51">
        <v>0</v>
      </c>
    </row>
    <row r="152" s="44" customFormat="1" ht="17.25" customHeight="1" spans="1:3">
      <c r="A152" s="52">
        <v>2146404</v>
      </c>
      <c r="B152" s="54" t="s">
        <v>1495</v>
      </c>
      <c r="C152" s="51">
        <v>0</v>
      </c>
    </row>
    <row r="153" s="44" customFormat="1" ht="17.25" customHeight="1" spans="1:3">
      <c r="A153" s="52">
        <v>2146405</v>
      </c>
      <c r="B153" s="54" t="s">
        <v>1496</v>
      </c>
      <c r="C153" s="51">
        <v>0</v>
      </c>
    </row>
    <row r="154" s="44" customFormat="1" ht="17.25" customHeight="1" spans="1:3">
      <c r="A154" s="52">
        <v>2146406</v>
      </c>
      <c r="B154" s="54" t="s">
        <v>1497</v>
      </c>
      <c r="C154" s="51">
        <v>0</v>
      </c>
    </row>
    <row r="155" s="44" customFormat="1" ht="17.25" customHeight="1" spans="1:3">
      <c r="A155" s="52">
        <v>2146407</v>
      </c>
      <c r="B155" s="54" t="s">
        <v>1498</v>
      </c>
      <c r="C155" s="51">
        <v>0</v>
      </c>
    </row>
    <row r="156" s="44" customFormat="1" ht="17.25" customHeight="1" spans="1:3">
      <c r="A156" s="52">
        <v>2146499</v>
      </c>
      <c r="B156" s="54" t="s">
        <v>1499</v>
      </c>
      <c r="C156" s="51">
        <v>0</v>
      </c>
    </row>
    <row r="157" s="44" customFormat="1" ht="17.25" customHeight="1" spans="1:3">
      <c r="A157" s="52">
        <v>21468</v>
      </c>
      <c r="B157" s="53" t="s">
        <v>1500</v>
      </c>
      <c r="C157" s="51">
        <f>SUM(C158:C163)</f>
        <v>0</v>
      </c>
    </row>
    <row r="158" s="44" customFormat="1" ht="17.25" customHeight="1" spans="1:3">
      <c r="A158" s="52">
        <v>2146801</v>
      </c>
      <c r="B158" s="54" t="s">
        <v>1501</v>
      </c>
      <c r="C158" s="51">
        <v>0</v>
      </c>
    </row>
    <row r="159" s="44" customFormat="1" ht="17.25" customHeight="1" spans="1:3">
      <c r="A159" s="52">
        <v>2146802</v>
      </c>
      <c r="B159" s="54" t="s">
        <v>1502</v>
      </c>
      <c r="C159" s="51">
        <v>0</v>
      </c>
    </row>
    <row r="160" s="44" customFormat="1" ht="17.25" customHeight="1" spans="1:3">
      <c r="A160" s="52">
        <v>2146803</v>
      </c>
      <c r="B160" s="54" t="s">
        <v>1503</v>
      </c>
      <c r="C160" s="51">
        <v>0</v>
      </c>
    </row>
    <row r="161" s="44" customFormat="1" ht="17.25" customHeight="1" spans="1:3">
      <c r="A161" s="52">
        <v>2146804</v>
      </c>
      <c r="B161" s="54" t="s">
        <v>1504</v>
      </c>
      <c r="C161" s="51">
        <v>0</v>
      </c>
    </row>
    <row r="162" s="44" customFormat="1" ht="17.25" customHeight="1" spans="1:3">
      <c r="A162" s="52">
        <v>2146805</v>
      </c>
      <c r="B162" s="54" t="s">
        <v>1505</v>
      </c>
      <c r="C162" s="51">
        <v>0</v>
      </c>
    </row>
    <row r="163" s="44" customFormat="1" ht="17.25" customHeight="1" spans="1:3">
      <c r="A163" s="52">
        <v>2146899</v>
      </c>
      <c r="B163" s="54" t="s">
        <v>1506</v>
      </c>
      <c r="C163" s="51">
        <v>0</v>
      </c>
    </row>
    <row r="164" s="44" customFormat="1" ht="17.25" customHeight="1" spans="1:3">
      <c r="A164" s="52">
        <v>21469</v>
      </c>
      <c r="B164" s="53" t="s">
        <v>1507</v>
      </c>
      <c r="C164" s="51">
        <f>SUM(C165:C172)</f>
        <v>0</v>
      </c>
    </row>
    <row r="165" s="44" customFormat="1" ht="17.25" customHeight="1" spans="1:3">
      <c r="A165" s="52">
        <v>2146901</v>
      </c>
      <c r="B165" s="54" t="s">
        <v>1508</v>
      </c>
      <c r="C165" s="51">
        <v>0</v>
      </c>
    </row>
    <row r="166" s="44" customFormat="1" ht="17.25" customHeight="1" spans="1:3">
      <c r="A166" s="52">
        <v>2146902</v>
      </c>
      <c r="B166" s="54" t="s">
        <v>855</v>
      </c>
      <c r="C166" s="51">
        <v>0</v>
      </c>
    </row>
    <row r="167" s="44" customFormat="1" ht="17.25" customHeight="1" spans="1:3">
      <c r="A167" s="52">
        <v>2146903</v>
      </c>
      <c r="B167" s="54" t="s">
        <v>1509</v>
      </c>
      <c r="C167" s="51">
        <v>0</v>
      </c>
    </row>
    <row r="168" s="44" customFormat="1" ht="17.25" customHeight="1" spans="1:3">
      <c r="A168" s="52">
        <v>2146904</v>
      </c>
      <c r="B168" s="54" t="s">
        <v>1510</v>
      </c>
      <c r="C168" s="51">
        <v>0</v>
      </c>
    </row>
    <row r="169" s="44" customFormat="1" ht="17.25" customHeight="1" spans="1:3">
      <c r="A169" s="52">
        <v>2146906</v>
      </c>
      <c r="B169" s="54" t="s">
        <v>1511</v>
      </c>
      <c r="C169" s="51">
        <v>0</v>
      </c>
    </row>
    <row r="170" s="44" customFormat="1" ht="17.25" customHeight="1" spans="1:3">
      <c r="A170" s="52">
        <v>2146907</v>
      </c>
      <c r="B170" s="54" t="s">
        <v>1512</v>
      </c>
      <c r="C170" s="51">
        <v>0</v>
      </c>
    </row>
    <row r="171" s="44" customFormat="1" ht="17.25" customHeight="1" spans="1:3">
      <c r="A171" s="52">
        <v>2146908</v>
      </c>
      <c r="B171" s="54" t="s">
        <v>1513</v>
      </c>
      <c r="C171" s="51">
        <v>0</v>
      </c>
    </row>
    <row r="172" s="44" customFormat="1" ht="17.25" customHeight="1" spans="1:3">
      <c r="A172" s="52">
        <v>2146999</v>
      </c>
      <c r="B172" s="54" t="s">
        <v>1514</v>
      </c>
      <c r="C172" s="51">
        <v>0</v>
      </c>
    </row>
    <row r="173" s="44" customFormat="1" ht="17.25" customHeight="1" spans="1:3">
      <c r="A173" s="52">
        <v>21470</v>
      </c>
      <c r="B173" s="53" t="s">
        <v>1515</v>
      </c>
      <c r="C173" s="51">
        <f>SUM(C174:C175)</f>
        <v>0</v>
      </c>
    </row>
    <row r="174" s="44" customFormat="1" ht="17.25" customHeight="1" spans="1:3">
      <c r="A174" s="52">
        <v>2147001</v>
      </c>
      <c r="B174" s="54" t="s">
        <v>1516</v>
      </c>
      <c r="C174" s="51">
        <v>0</v>
      </c>
    </row>
    <row r="175" s="44" customFormat="1" ht="17.25" customHeight="1" spans="1:3">
      <c r="A175" s="52">
        <v>2147099</v>
      </c>
      <c r="B175" s="54" t="s">
        <v>1517</v>
      </c>
      <c r="C175" s="51">
        <v>0</v>
      </c>
    </row>
    <row r="176" s="44" customFormat="1" ht="17.25" customHeight="1" spans="1:3">
      <c r="A176" s="52">
        <v>21471</v>
      </c>
      <c r="B176" s="53" t="s">
        <v>1518</v>
      </c>
      <c r="C176" s="51">
        <f>SUM(C177:C178)</f>
        <v>0</v>
      </c>
    </row>
    <row r="177" s="44" customFormat="1" ht="17.25" customHeight="1" spans="1:3">
      <c r="A177" s="52">
        <v>2147101</v>
      </c>
      <c r="B177" s="54" t="s">
        <v>1516</v>
      </c>
      <c r="C177" s="51">
        <v>0</v>
      </c>
    </row>
    <row r="178" s="44" customFormat="1" ht="17.25" customHeight="1" spans="1:3">
      <c r="A178" s="52">
        <v>2147199</v>
      </c>
      <c r="B178" s="54" t="s">
        <v>1519</v>
      </c>
      <c r="C178" s="51">
        <v>0</v>
      </c>
    </row>
    <row r="179" s="44" customFormat="1" ht="17.25" customHeight="1" spans="1:3">
      <c r="A179" s="52">
        <v>21472</v>
      </c>
      <c r="B179" s="53" t="s">
        <v>1520</v>
      </c>
      <c r="C179" s="51">
        <v>0</v>
      </c>
    </row>
    <row r="180" s="44" customFormat="1" ht="17.25" customHeight="1" spans="1:3">
      <c r="A180" s="52">
        <v>21473</v>
      </c>
      <c r="B180" s="53" t="s">
        <v>1521</v>
      </c>
      <c r="C180" s="51">
        <f>SUM(C181:C183)</f>
        <v>0</v>
      </c>
    </row>
    <row r="181" s="44" customFormat="1" ht="17.25" customHeight="1" spans="1:3">
      <c r="A181" s="52">
        <v>2147301</v>
      </c>
      <c r="B181" s="54" t="s">
        <v>1522</v>
      </c>
      <c r="C181" s="51">
        <v>0</v>
      </c>
    </row>
    <row r="182" s="44" customFormat="1" ht="17.25" customHeight="1" spans="1:3">
      <c r="A182" s="52">
        <v>2147303</v>
      </c>
      <c r="B182" s="54" t="s">
        <v>1523</v>
      </c>
      <c r="C182" s="51">
        <v>0</v>
      </c>
    </row>
    <row r="183" s="44" customFormat="1" ht="17.25" customHeight="1" spans="1:3">
      <c r="A183" s="52">
        <v>2147399</v>
      </c>
      <c r="B183" s="54" t="s">
        <v>1524</v>
      </c>
      <c r="C183" s="51">
        <v>0</v>
      </c>
    </row>
    <row r="184" s="44" customFormat="1" ht="17.25" customHeight="1" spans="1:3">
      <c r="A184" s="52">
        <v>215</v>
      </c>
      <c r="B184" s="53" t="s">
        <v>876</v>
      </c>
      <c r="C184" s="51">
        <f>C185</f>
        <v>0</v>
      </c>
    </row>
    <row r="185" s="44" customFormat="1" ht="17.25" customHeight="1" spans="1:3">
      <c r="A185" s="52">
        <v>21562</v>
      </c>
      <c r="B185" s="53" t="s">
        <v>1525</v>
      </c>
      <c r="C185" s="51">
        <f>SUM(C186:C188)</f>
        <v>0</v>
      </c>
    </row>
    <row r="186" s="44" customFormat="1" ht="17.25" customHeight="1" spans="1:3">
      <c r="A186" s="52">
        <v>2156201</v>
      </c>
      <c r="B186" s="54" t="s">
        <v>1526</v>
      </c>
      <c r="C186" s="51">
        <v>0</v>
      </c>
    </row>
    <row r="187" s="44" customFormat="1" ht="17.25" customHeight="1" spans="1:3">
      <c r="A187" s="52">
        <v>2156202</v>
      </c>
      <c r="B187" s="54" t="s">
        <v>1527</v>
      </c>
      <c r="C187" s="51">
        <v>0</v>
      </c>
    </row>
    <row r="188" s="44" customFormat="1" ht="17.25" customHeight="1" spans="1:3">
      <c r="A188" s="52">
        <v>2156299</v>
      </c>
      <c r="B188" s="54" t="s">
        <v>1528</v>
      </c>
      <c r="C188" s="51">
        <v>0</v>
      </c>
    </row>
    <row r="189" s="44" customFormat="1" ht="17.25" customHeight="1" spans="1:3">
      <c r="A189" s="52">
        <v>217</v>
      </c>
      <c r="B189" s="53" t="s">
        <v>937</v>
      </c>
      <c r="C189" s="51">
        <f>C190</f>
        <v>0</v>
      </c>
    </row>
    <row r="190" s="44" customFormat="1" ht="17.25" customHeight="1" spans="1:3">
      <c r="A190" s="52">
        <v>21704</v>
      </c>
      <c r="B190" s="53" t="s">
        <v>957</v>
      </c>
      <c r="C190" s="51">
        <f>SUM(C191:C192)</f>
        <v>0</v>
      </c>
    </row>
    <row r="191" s="44" customFormat="1" ht="17.25" customHeight="1" spans="1:3">
      <c r="A191" s="52">
        <v>2170402</v>
      </c>
      <c r="B191" s="54" t="s">
        <v>1529</v>
      </c>
      <c r="C191" s="51">
        <v>0</v>
      </c>
    </row>
    <row r="192" s="44" customFormat="1" ht="17.25" customHeight="1" spans="1:3">
      <c r="A192" s="52">
        <v>2170403</v>
      </c>
      <c r="B192" s="54" t="s">
        <v>1530</v>
      </c>
      <c r="C192" s="51">
        <v>0</v>
      </c>
    </row>
    <row r="193" s="44" customFormat="1" ht="17.25" customHeight="1" spans="1:3">
      <c r="A193" s="52">
        <v>229</v>
      </c>
      <c r="B193" s="53" t="s">
        <v>1187</v>
      </c>
      <c r="C193" s="51">
        <f>SUM(C194,C198,C207)</f>
        <v>58497</v>
      </c>
    </row>
    <row r="194" s="44" customFormat="1" ht="17.25" customHeight="1" spans="1:3">
      <c r="A194" s="52">
        <v>22904</v>
      </c>
      <c r="B194" s="53" t="s">
        <v>1531</v>
      </c>
      <c r="C194" s="51">
        <f>SUM(C195:C197)</f>
        <v>57287</v>
      </c>
    </row>
    <row r="195" s="44" customFormat="1" ht="17.25" customHeight="1" spans="1:3">
      <c r="A195" s="52">
        <v>2290401</v>
      </c>
      <c r="B195" s="54" t="s">
        <v>1532</v>
      </c>
      <c r="C195" s="51">
        <v>0</v>
      </c>
    </row>
    <row r="196" s="44" customFormat="1" ht="17.25" customHeight="1" spans="1:3">
      <c r="A196" s="52">
        <v>2290402</v>
      </c>
      <c r="B196" s="54" t="s">
        <v>1533</v>
      </c>
      <c r="C196" s="51">
        <v>57287</v>
      </c>
    </row>
    <row r="197" s="44" customFormat="1" ht="17.25" customHeight="1" spans="1:3">
      <c r="A197" s="52">
        <v>2290403</v>
      </c>
      <c r="B197" s="54" t="s">
        <v>1534</v>
      </c>
      <c r="C197" s="51">
        <v>0</v>
      </c>
    </row>
    <row r="198" s="44" customFormat="1" ht="17.25" customHeight="1" spans="1:3">
      <c r="A198" s="52">
        <v>22908</v>
      </c>
      <c r="B198" s="53" t="s">
        <v>1535</v>
      </c>
      <c r="C198" s="51">
        <f>SUM(C199:C206)</f>
        <v>42</v>
      </c>
    </row>
    <row r="199" s="44" customFormat="1" ht="17.25" customHeight="1" spans="1:3">
      <c r="A199" s="52">
        <v>2290802</v>
      </c>
      <c r="B199" s="54" t="s">
        <v>1536</v>
      </c>
      <c r="C199" s="51">
        <v>0</v>
      </c>
    </row>
    <row r="200" s="44" customFormat="1" ht="17.25" customHeight="1" spans="1:3">
      <c r="A200" s="52">
        <v>2290803</v>
      </c>
      <c r="B200" s="54" t="s">
        <v>1537</v>
      </c>
      <c r="C200" s="51">
        <v>0</v>
      </c>
    </row>
    <row r="201" s="44" customFormat="1" ht="17.25" customHeight="1" spans="1:3">
      <c r="A201" s="52">
        <v>2290804</v>
      </c>
      <c r="B201" s="54" t="s">
        <v>1538</v>
      </c>
      <c r="C201" s="51">
        <v>0</v>
      </c>
    </row>
    <row r="202" s="44" customFormat="1" ht="17.25" customHeight="1" spans="1:3">
      <c r="A202" s="52">
        <v>2290805</v>
      </c>
      <c r="B202" s="54" t="s">
        <v>1539</v>
      </c>
      <c r="C202" s="51">
        <v>0</v>
      </c>
    </row>
    <row r="203" s="44" customFormat="1" ht="17.25" customHeight="1" spans="1:3">
      <c r="A203" s="52">
        <v>2290806</v>
      </c>
      <c r="B203" s="54" t="s">
        <v>1540</v>
      </c>
      <c r="C203" s="51">
        <v>0</v>
      </c>
    </row>
    <row r="204" s="44" customFormat="1" ht="17.25" customHeight="1" spans="1:3">
      <c r="A204" s="52">
        <v>2290807</v>
      </c>
      <c r="B204" s="54" t="s">
        <v>1541</v>
      </c>
      <c r="C204" s="51">
        <v>0</v>
      </c>
    </row>
    <row r="205" s="44" customFormat="1" ht="17.25" customHeight="1" spans="1:3">
      <c r="A205" s="52">
        <v>2290808</v>
      </c>
      <c r="B205" s="54" t="s">
        <v>1542</v>
      </c>
      <c r="C205" s="51">
        <v>0</v>
      </c>
    </row>
    <row r="206" s="44" customFormat="1" ht="17.25" customHeight="1" spans="1:3">
      <c r="A206" s="52">
        <v>2290899</v>
      </c>
      <c r="B206" s="54" t="s">
        <v>1543</v>
      </c>
      <c r="C206" s="51">
        <v>42</v>
      </c>
    </row>
    <row r="207" s="44" customFormat="1" ht="17.25" customHeight="1" spans="1:3">
      <c r="A207" s="52">
        <v>22960</v>
      </c>
      <c r="B207" s="53" t="s">
        <v>1544</v>
      </c>
      <c r="C207" s="51">
        <f>SUM(C208:C218)</f>
        <v>1168</v>
      </c>
    </row>
    <row r="208" s="44" customFormat="1" ht="17.25" customHeight="1" spans="1:3">
      <c r="A208" s="52">
        <v>2296001</v>
      </c>
      <c r="B208" s="54" t="s">
        <v>1545</v>
      </c>
      <c r="C208" s="51">
        <v>0</v>
      </c>
    </row>
    <row r="209" s="44" customFormat="1" ht="17.25" customHeight="1" spans="1:3">
      <c r="A209" s="52">
        <v>2296002</v>
      </c>
      <c r="B209" s="54" t="s">
        <v>1546</v>
      </c>
      <c r="C209" s="51">
        <v>410</v>
      </c>
    </row>
    <row r="210" s="44" customFormat="1" ht="17.25" customHeight="1" spans="1:3">
      <c r="A210" s="52">
        <v>2296003</v>
      </c>
      <c r="B210" s="54" t="s">
        <v>1547</v>
      </c>
      <c r="C210" s="51">
        <v>592</v>
      </c>
    </row>
    <row r="211" s="44" customFormat="1" ht="17.25" customHeight="1" spans="1:3">
      <c r="A211" s="52">
        <v>2296004</v>
      </c>
      <c r="B211" s="54" t="s">
        <v>1548</v>
      </c>
      <c r="C211" s="51">
        <v>0</v>
      </c>
    </row>
    <row r="212" s="44" customFormat="1" ht="17.25" customHeight="1" spans="1:3">
      <c r="A212" s="52">
        <v>2296005</v>
      </c>
      <c r="B212" s="54" t="s">
        <v>1549</v>
      </c>
      <c r="C212" s="51">
        <v>2</v>
      </c>
    </row>
    <row r="213" s="44" customFormat="1" ht="17.25" customHeight="1" spans="1:3">
      <c r="A213" s="52">
        <v>2296006</v>
      </c>
      <c r="B213" s="54" t="s">
        <v>1550</v>
      </c>
      <c r="C213" s="51">
        <v>164</v>
      </c>
    </row>
    <row r="214" s="44" customFormat="1" ht="17.25" customHeight="1" spans="1:3">
      <c r="A214" s="52">
        <v>2296010</v>
      </c>
      <c r="B214" s="54" t="s">
        <v>1551</v>
      </c>
      <c r="C214" s="51">
        <v>0</v>
      </c>
    </row>
    <row r="215" s="44" customFormat="1" ht="17.25" customHeight="1" spans="1:3">
      <c r="A215" s="52">
        <v>2296011</v>
      </c>
      <c r="B215" s="54" t="s">
        <v>1552</v>
      </c>
      <c r="C215" s="51">
        <v>0</v>
      </c>
    </row>
    <row r="216" s="44" customFormat="1" ht="17.25" customHeight="1" spans="1:3">
      <c r="A216" s="52">
        <v>2296012</v>
      </c>
      <c r="B216" s="54" t="s">
        <v>1553</v>
      </c>
      <c r="C216" s="51">
        <v>0</v>
      </c>
    </row>
    <row r="217" s="44" customFormat="1" ht="17.25" customHeight="1" spans="1:3">
      <c r="A217" s="52">
        <v>2296013</v>
      </c>
      <c r="B217" s="54" t="s">
        <v>1554</v>
      </c>
      <c r="C217" s="51">
        <v>0</v>
      </c>
    </row>
    <row r="218" s="44" customFormat="1" ht="17.25" customHeight="1" spans="1:3">
      <c r="A218" s="52">
        <v>2296099</v>
      </c>
      <c r="B218" s="54" t="s">
        <v>1555</v>
      </c>
      <c r="C218" s="51">
        <v>0</v>
      </c>
    </row>
    <row r="219" s="44" customFormat="1" ht="17.25" customHeight="1" spans="1:3">
      <c r="A219" s="52">
        <v>232</v>
      </c>
      <c r="B219" s="53" t="s">
        <v>1120</v>
      </c>
      <c r="C219" s="51">
        <f>C220</f>
        <v>23486</v>
      </c>
    </row>
    <row r="220" s="44" customFormat="1" ht="17.25" customHeight="1" spans="1:3">
      <c r="A220" s="52">
        <v>23204</v>
      </c>
      <c r="B220" s="53" t="s">
        <v>1556</v>
      </c>
      <c r="C220" s="51">
        <f>SUM(C221:C236)</f>
        <v>23486</v>
      </c>
    </row>
    <row r="221" s="44" customFormat="1" ht="17.25" customHeight="1" spans="1:3">
      <c r="A221" s="52">
        <v>2320401</v>
      </c>
      <c r="B221" s="54" t="s">
        <v>1557</v>
      </c>
      <c r="C221" s="51">
        <v>0</v>
      </c>
    </row>
    <row r="222" s="44" customFormat="1" ht="17.25" customHeight="1" spans="1:3">
      <c r="A222" s="52">
        <v>2320402</v>
      </c>
      <c r="B222" s="54" t="s">
        <v>1558</v>
      </c>
      <c r="C222" s="51">
        <v>0</v>
      </c>
    </row>
    <row r="223" s="44" customFormat="1" ht="17.25" customHeight="1" spans="1:3">
      <c r="A223" s="52">
        <v>2320405</v>
      </c>
      <c r="B223" s="54" t="s">
        <v>1559</v>
      </c>
      <c r="C223" s="51">
        <v>0</v>
      </c>
    </row>
    <row r="224" s="44" customFormat="1" ht="17.25" customHeight="1" spans="1:3">
      <c r="A224" s="52">
        <v>2320411</v>
      </c>
      <c r="B224" s="54" t="s">
        <v>1560</v>
      </c>
      <c r="C224" s="51">
        <v>3960</v>
      </c>
    </row>
    <row r="225" s="44" customFormat="1" ht="17.25" customHeight="1" spans="1:3">
      <c r="A225" s="52">
        <v>2320413</v>
      </c>
      <c r="B225" s="54" t="s">
        <v>1561</v>
      </c>
      <c r="C225" s="51">
        <v>0</v>
      </c>
    </row>
    <row r="226" s="44" customFormat="1" ht="17.25" customHeight="1" spans="1:3">
      <c r="A226" s="52">
        <v>2320414</v>
      </c>
      <c r="B226" s="54" t="s">
        <v>1562</v>
      </c>
      <c r="C226" s="51">
        <v>0</v>
      </c>
    </row>
    <row r="227" s="44" customFormat="1" ht="17.25" customHeight="1" spans="1:3">
      <c r="A227" s="52">
        <v>2320416</v>
      </c>
      <c r="B227" s="54" t="s">
        <v>1563</v>
      </c>
      <c r="C227" s="51">
        <v>0</v>
      </c>
    </row>
    <row r="228" s="44" customFormat="1" ht="17.25" customHeight="1" spans="1:3">
      <c r="A228" s="52">
        <v>2320417</v>
      </c>
      <c r="B228" s="54" t="s">
        <v>1564</v>
      </c>
      <c r="C228" s="51">
        <v>0</v>
      </c>
    </row>
    <row r="229" s="44" customFormat="1" ht="17.25" customHeight="1" spans="1:3">
      <c r="A229" s="52">
        <v>2320418</v>
      </c>
      <c r="B229" s="54" t="s">
        <v>1565</v>
      </c>
      <c r="C229" s="51">
        <v>0</v>
      </c>
    </row>
    <row r="230" s="44" customFormat="1" ht="17.25" customHeight="1" spans="1:3">
      <c r="A230" s="52">
        <v>2320419</v>
      </c>
      <c r="B230" s="54" t="s">
        <v>1566</v>
      </c>
      <c r="C230" s="51">
        <v>0</v>
      </c>
    </row>
    <row r="231" s="44" customFormat="1" ht="17.25" customHeight="1" spans="1:3">
      <c r="A231" s="52">
        <v>2320420</v>
      </c>
      <c r="B231" s="54" t="s">
        <v>1567</v>
      </c>
      <c r="C231" s="51">
        <v>0</v>
      </c>
    </row>
    <row r="232" s="44" customFormat="1" ht="17.25" customHeight="1" spans="1:3">
      <c r="A232" s="52">
        <v>2320431</v>
      </c>
      <c r="B232" s="54" t="s">
        <v>1568</v>
      </c>
      <c r="C232" s="51">
        <v>16116</v>
      </c>
    </row>
    <row r="233" s="44" customFormat="1" ht="17.25" customHeight="1" spans="1:3">
      <c r="A233" s="52">
        <v>2320432</v>
      </c>
      <c r="B233" s="54" t="s">
        <v>1569</v>
      </c>
      <c r="C233" s="51">
        <v>0</v>
      </c>
    </row>
    <row r="234" s="44" customFormat="1" ht="17.25" customHeight="1" spans="1:3">
      <c r="A234" s="52">
        <v>2320433</v>
      </c>
      <c r="B234" s="54" t="s">
        <v>1570</v>
      </c>
      <c r="C234" s="51">
        <v>3410</v>
      </c>
    </row>
    <row r="235" s="44" customFormat="1" ht="17.25" customHeight="1" spans="1:3">
      <c r="A235" s="52">
        <v>2320498</v>
      </c>
      <c r="B235" s="54" t="s">
        <v>1571</v>
      </c>
      <c r="C235" s="51">
        <v>0</v>
      </c>
    </row>
    <row r="236" s="44" customFormat="1" ht="17.25" customHeight="1" spans="1:3">
      <c r="A236" s="52">
        <v>2320499</v>
      </c>
      <c r="B236" s="54" t="s">
        <v>1572</v>
      </c>
      <c r="C236" s="51">
        <v>0</v>
      </c>
    </row>
    <row r="237" s="44" customFormat="1" ht="17.25" customHeight="1" spans="1:3">
      <c r="A237" s="52">
        <v>233</v>
      </c>
      <c r="B237" s="53" t="s">
        <v>1128</v>
      </c>
      <c r="C237" s="51">
        <f>C238</f>
        <v>68</v>
      </c>
    </row>
    <row r="238" s="44" customFormat="1" ht="17.25" customHeight="1" spans="1:3">
      <c r="A238" s="52">
        <v>23304</v>
      </c>
      <c r="B238" s="53" t="s">
        <v>1573</v>
      </c>
      <c r="C238" s="51">
        <f>SUM(C239:C254)</f>
        <v>68</v>
      </c>
    </row>
    <row r="239" s="44" customFormat="1" ht="17.25" customHeight="1" spans="1:3">
      <c r="A239" s="52">
        <v>2330401</v>
      </c>
      <c r="B239" s="54" t="s">
        <v>1574</v>
      </c>
      <c r="C239" s="51">
        <v>0</v>
      </c>
    </row>
    <row r="240" s="44" customFormat="1" ht="17.25" customHeight="1" spans="1:3">
      <c r="A240" s="52">
        <v>2330402</v>
      </c>
      <c r="B240" s="54" t="s">
        <v>1575</v>
      </c>
      <c r="C240" s="51">
        <v>0</v>
      </c>
    </row>
    <row r="241" s="44" customFormat="1" ht="17.25" customHeight="1" spans="1:3">
      <c r="A241" s="52">
        <v>2330405</v>
      </c>
      <c r="B241" s="54" t="s">
        <v>1576</v>
      </c>
      <c r="C241" s="51">
        <v>0</v>
      </c>
    </row>
    <row r="242" s="44" customFormat="1" ht="17.25" customHeight="1" spans="1:3">
      <c r="A242" s="52">
        <v>2330411</v>
      </c>
      <c r="B242" s="54" t="s">
        <v>1577</v>
      </c>
      <c r="C242" s="51">
        <v>10</v>
      </c>
    </row>
    <row r="243" s="44" customFormat="1" ht="17.25" customHeight="1" spans="1:3">
      <c r="A243" s="52">
        <v>2330413</v>
      </c>
      <c r="B243" s="54" t="s">
        <v>1578</v>
      </c>
      <c r="C243" s="51">
        <v>0</v>
      </c>
    </row>
    <row r="244" s="44" customFormat="1" ht="17.25" customHeight="1" spans="1:3">
      <c r="A244" s="52">
        <v>2330414</v>
      </c>
      <c r="B244" s="54" t="s">
        <v>1579</v>
      </c>
      <c r="C244" s="51">
        <v>0</v>
      </c>
    </row>
    <row r="245" s="44" customFormat="1" ht="17.25" customHeight="1" spans="1:3">
      <c r="A245" s="52">
        <v>2330416</v>
      </c>
      <c r="B245" s="54" t="s">
        <v>1580</v>
      </c>
      <c r="C245" s="51">
        <v>0</v>
      </c>
    </row>
    <row r="246" s="44" customFormat="1" ht="17.25" customHeight="1" spans="1:3">
      <c r="A246" s="52">
        <v>2330417</v>
      </c>
      <c r="B246" s="54" t="s">
        <v>1581</v>
      </c>
      <c r="C246" s="51">
        <v>0</v>
      </c>
    </row>
    <row r="247" s="44" customFormat="1" ht="17.25" customHeight="1" spans="1:3">
      <c r="A247" s="52">
        <v>2330418</v>
      </c>
      <c r="B247" s="54" t="s">
        <v>1582</v>
      </c>
      <c r="C247" s="51">
        <v>0</v>
      </c>
    </row>
    <row r="248" s="44" customFormat="1" ht="17.25" customHeight="1" spans="1:3">
      <c r="A248" s="52">
        <v>2330419</v>
      </c>
      <c r="B248" s="54" t="s">
        <v>1583</v>
      </c>
      <c r="C248" s="51">
        <v>0</v>
      </c>
    </row>
    <row r="249" s="44" customFormat="1" ht="17.25" customHeight="1" spans="1:3">
      <c r="A249" s="52">
        <v>2330420</v>
      </c>
      <c r="B249" s="54" t="s">
        <v>1584</v>
      </c>
      <c r="C249" s="51">
        <v>0</v>
      </c>
    </row>
    <row r="250" s="44" customFormat="1" ht="17.25" customHeight="1" spans="1:3">
      <c r="A250" s="52">
        <v>2330431</v>
      </c>
      <c r="B250" s="54" t="s">
        <v>1585</v>
      </c>
      <c r="C250" s="51">
        <v>0</v>
      </c>
    </row>
    <row r="251" s="44" customFormat="1" ht="17.25" customHeight="1" spans="1:3">
      <c r="A251" s="52">
        <v>2330432</v>
      </c>
      <c r="B251" s="54" t="s">
        <v>1586</v>
      </c>
      <c r="C251" s="51">
        <v>0</v>
      </c>
    </row>
    <row r="252" s="44" customFormat="1" ht="17.25" customHeight="1" spans="1:3">
      <c r="A252" s="52">
        <v>2330433</v>
      </c>
      <c r="B252" s="54" t="s">
        <v>1587</v>
      </c>
      <c r="C252" s="51">
        <v>0</v>
      </c>
    </row>
    <row r="253" s="44" customFormat="1" ht="17.25" customHeight="1" spans="1:3">
      <c r="A253" s="52">
        <v>2330498</v>
      </c>
      <c r="B253" s="54" t="s">
        <v>1588</v>
      </c>
      <c r="C253" s="51">
        <v>58</v>
      </c>
    </row>
    <row r="254" s="44" customFormat="1" ht="17.25" customHeight="1" spans="1:3">
      <c r="A254" s="52">
        <v>2330499</v>
      </c>
      <c r="B254" s="54" t="s">
        <v>1589</v>
      </c>
      <c r="C254" s="51">
        <v>0</v>
      </c>
    </row>
    <row r="255" s="44" customFormat="1" ht="17.25" customHeight="1" spans="1:3">
      <c r="A255" s="52">
        <v>234</v>
      </c>
      <c r="B255" s="50" t="s">
        <v>1590</v>
      </c>
      <c r="C255" s="51">
        <f>SUM(C256,C269)</f>
        <v>37751</v>
      </c>
    </row>
    <row r="256" s="44" customFormat="1" ht="17.25" customHeight="1" spans="1:3">
      <c r="A256" s="52">
        <v>23401</v>
      </c>
      <c r="B256" s="50" t="s">
        <v>1153</v>
      </c>
      <c r="C256" s="51">
        <f>SUM(C257:C268)</f>
        <v>37751</v>
      </c>
    </row>
    <row r="257" s="44" customFormat="1" ht="17.25" customHeight="1" spans="1:3">
      <c r="A257" s="52">
        <v>2340101</v>
      </c>
      <c r="B257" s="52" t="s">
        <v>1591</v>
      </c>
      <c r="C257" s="51">
        <v>37751</v>
      </c>
    </row>
    <row r="258" s="44" customFormat="1" ht="17.25" customHeight="1" spans="1:3">
      <c r="A258" s="52">
        <v>2340102</v>
      </c>
      <c r="B258" s="52" t="s">
        <v>1592</v>
      </c>
      <c r="C258" s="51">
        <v>0</v>
      </c>
    </row>
    <row r="259" s="44" customFormat="1" ht="17.25" customHeight="1" spans="1:3">
      <c r="A259" s="52">
        <v>2340103</v>
      </c>
      <c r="B259" s="52" t="s">
        <v>1593</v>
      </c>
      <c r="C259" s="51">
        <v>0</v>
      </c>
    </row>
    <row r="260" s="44" customFormat="1" ht="17.25" customHeight="1" spans="1:3">
      <c r="A260" s="52">
        <v>2340104</v>
      </c>
      <c r="B260" s="52" t="s">
        <v>1594</v>
      </c>
      <c r="C260" s="51">
        <v>0</v>
      </c>
    </row>
    <row r="261" s="44" customFormat="1" ht="17.25" customHeight="1" spans="1:3">
      <c r="A261" s="52">
        <v>2340105</v>
      </c>
      <c r="B261" s="52" t="s">
        <v>1595</v>
      </c>
      <c r="C261" s="51">
        <v>0</v>
      </c>
    </row>
    <row r="262" s="44" customFormat="1" ht="17.25" customHeight="1" spans="1:3">
      <c r="A262" s="52">
        <v>2340106</v>
      </c>
      <c r="B262" s="52" t="s">
        <v>1596</v>
      </c>
      <c r="C262" s="51">
        <v>0</v>
      </c>
    </row>
    <row r="263" s="44" customFormat="1" ht="17.25" customHeight="1" spans="1:3">
      <c r="A263" s="52">
        <v>2340107</v>
      </c>
      <c r="B263" s="52" t="s">
        <v>1597</v>
      </c>
      <c r="C263" s="51">
        <v>0</v>
      </c>
    </row>
    <row r="264" s="44" customFormat="1" ht="17.25" customHeight="1" spans="1:3">
      <c r="A264" s="52">
        <v>2340108</v>
      </c>
      <c r="B264" s="52" t="s">
        <v>1598</v>
      </c>
      <c r="C264" s="51">
        <v>0</v>
      </c>
    </row>
    <row r="265" s="44" customFormat="1" ht="17.25" customHeight="1" spans="1:3">
      <c r="A265" s="52">
        <v>2340109</v>
      </c>
      <c r="B265" s="52" t="s">
        <v>1599</v>
      </c>
      <c r="C265" s="51">
        <v>0</v>
      </c>
    </row>
    <row r="266" s="44" customFormat="1" ht="17.25" customHeight="1" spans="1:3">
      <c r="A266" s="52">
        <v>2340110</v>
      </c>
      <c r="B266" s="52" t="s">
        <v>1600</v>
      </c>
      <c r="C266" s="51">
        <v>0</v>
      </c>
    </row>
    <row r="267" s="44" customFormat="1" ht="17.25" customHeight="1" spans="1:3">
      <c r="A267" s="52">
        <v>2340111</v>
      </c>
      <c r="B267" s="52" t="s">
        <v>1601</v>
      </c>
      <c r="C267" s="51">
        <v>0</v>
      </c>
    </row>
    <row r="268" s="44" customFormat="1" ht="17.25" customHeight="1" spans="1:3">
      <c r="A268" s="52">
        <v>2340199</v>
      </c>
      <c r="B268" s="52" t="s">
        <v>1602</v>
      </c>
      <c r="C268" s="51">
        <v>0</v>
      </c>
    </row>
    <row r="269" s="44" customFormat="1" ht="17.25" customHeight="1" spans="1:3">
      <c r="A269" s="52">
        <v>23402</v>
      </c>
      <c r="B269" s="50" t="s">
        <v>1603</v>
      </c>
      <c r="C269" s="51">
        <f>SUM(C270:C275)</f>
        <v>0</v>
      </c>
    </row>
    <row r="270" s="44" customFormat="1" ht="17.25" customHeight="1" spans="1:3">
      <c r="A270" s="52">
        <v>2340201</v>
      </c>
      <c r="B270" s="52" t="s">
        <v>916</v>
      </c>
      <c r="C270" s="51">
        <v>0</v>
      </c>
    </row>
    <row r="271" s="44" customFormat="1" ht="17.25" customHeight="1" spans="1:3">
      <c r="A271" s="52">
        <v>2340202</v>
      </c>
      <c r="B271" s="52" t="s">
        <v>962</v>
      </c>
      <c r="C271" s="51">
        <v>0</v>
      </c>
    </row>
    <row r="272" s="44" customFormat="1" ht="17.25" customHeight="1" spans="1:3">
      <c r="A272" s="52">
        <v>2340203</v>
      </c>
      <c r="B272" s="52" t="s">
        <v>816</v>
      </c>
      <c r="C272" s="51">
        <v>0</v>
      </c>
    </row>
    <row r="273" s="44" customFormat="1" ht="17.25" customHeight="1" spans="1:3">
      <c r="A273" s="52">
        <v>2340204</v>
      </c>
      <c r="B273" s="52" t="s">
        <v>1604</v>
      </c>
      <c r="C273" s="51">
        <v>0</v>
      </c>
    </row>
    <row r="274" s="44" customFormat="1" ht="17.25" customHeight="1" spans="1:3">
      <c r="A274" s="52">
        <v>2340205</v>
      </c>
      <c r="B274" s="52" t="s">
        <v>1605</v>
      </c>
      <c r="C274" s="51">
        <v>0</v>
      </c>
    </row>
    <row r="275" s="44" customFormat="1" ht="17.25" customHeight="1" spans="1:3">
      <c r="A275" s="52">
        <v>2340299</v>
      </c>
      <c r="B275" s="52" t="s">
        <v>1606</v>
      </c>
      <c r="C275" s="51">
        <v>0</v>
      </c>
    </row>
    <row r="276" s="44" customFormat="1" ht="15.55" customHeight="1"/>
  </sheetData>
  <mergeCells count="1">
    <mergeCell ref="A2:C2"/>
  </mergeCells>
  <printOptions gridLines="1"/>
  <pageMargins left="0.75" right="0.75" top="1" bottom="1" header="0.5" footer="0.5"/>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Zeros="0" workbookViewId="0">
      <selection activeCell="A2" sqref="A2:H2"/>
    </sheetView>
  </sheetViews>
  <sheetFormatPr defaultColWidth="9" defaultRowHeight="13.5" outlineLevelCol="7"/>
  <cols>
    <col min="1" max="1" width="50.625" customWidth="1"/>
    <col min="2" max="8" width="11.625" customWidth="1"/>
  </cols>
  <sheetData>
    <row r="1" ht="16" customHeight="1" spans="1:1">
      <c r="A1" s="1" t="s">
        <v>1607</v>
      </c>
    </row>
    <row r="2" ht="27" spans="1:8">
      <c r="A2" s="2" t="s">
        <v>1608</v>
      </c>
      <c r="B2" s="2"/>
      <c r="C2" s="2"/>
      <c r="D2" s="2"/>
      <c r="E2" s="2"/>
      <c r="F2" s="2"/>
      <c r="G2" s="2"/>
      <c r="H2" s="2"/>
    </row>
    <row r="3" ht="30" customHeight="1" spans="1:8">
      <c r="A3" s="34"/>
      <c r="B3" s="34"/>
      <c r="C3" s="34"/>
      <c r="D3" s="34"/>
      <c r="E3" s="34"/>
      <c r="F3" s="34"/>
      <c r="G3" s="34"/>
      <c r="H3" s="35" t="s">
        <v>2</v>
      </c>
    </row>
    <row r="4" ht="15" customHeight="1" spans="1:8">
      <c r="A4" s="36" t="s">
        <v>1193</v>
      </c>
      <c r="B4" s="37" t="s">
        <v>1194</v>
      </c>
      <c r="C4" s="37" t="s">
        <v>1195</v>
      </c>
      <c r="D4" s="37" t="s">
        <v>1196</v>
      </c>
      <c r="E4" s="37" t="s">
        <v>1197</v>
      </c>
      <c r="F4" s="37" t="s">
        <v>1198</v>
      </c>
      <c r="G4" s="37" t="s">
        <v>1199</v>
      </c>
      <c r="H4" s="37" t="s">
        <v>1200</v>
      </c>
    </row>
    <row r="5" ht="15" customHeight="1" spans="1:8">
      <c r="A5" s="38" t="s">
        <v>1609</v>
      </c>
      <c r="B5" s="39">
        <f t="shared" ref="B5:H5" si="0">B6</f>
        <v>72359</v>
      </c>
      <c r="C5" s="39">
        <f t="shared" ref="C5:C7" si="1">SUM(D5:H5)</f>
        <v>423070.144558</v>
      </c>
      <c r="D5" s="39">
        <f t="shared" si="0"/>
        <v>20875.303808</v>
      </c>
      <c r="E5" s="39">
        <f t="shared" si="0"/>
        <v>36176.7565</v>
      </c>
      <c r="F5" s="39">
        <f t="shared" si="0"/>
        <v>47106.95125</v>
      </c>
      <c r="G5" s="39">
        <f t="shared" si="0"/>
        <v>264129.9</v>
      </c>
      <c r="H5" s="39">
        <f t="shared" si="0"/>
        <v>54781.233</v>
      </c>
    </row>
    <row r="6" ht="15" customHeight="1" spans="1:8">
      <c r="A6" s="40" t="s">
        <v>1367</v>
      </c>
      <c r="B6" s="39">
        <v>72359</v>
      </c>
      <c r="C6" s="39">
        <f t="shared" si="1"/>
        <v>423070.144558</v>
      </c>
      <c r="D6" s="39">
        <v>20875.303808</v>
      </c>
      <c r="E6" s="39">
        <v>36176.7565</v>
      </c>
      <c r="F6" s="39">
        <v>47106.95125</v>
      </c>
      <c r="G6" s="39">
        <v>264129.9</v>
      </c>
      <c r="H6" s="39">
        <v>54781.233</v>
      </c>
    </row>
    <row r="7" s="33" customFormat="1" ht="15" customHeight="1" spans="1:8">
      <c r="A7" s="41" t="s">
        <v>1610</v>
      </c>
      <c r="B7" s="42" t="s">
        <v>1203</v>
      </c>
      <c r="C7" s="43">
        <f t="shared" si="1"/>
        <v>3969.64125</v>
      </c>
      <c r="D7" s="43"/>
      <c r="E7" s="43"/>
      <c r="F7" s="43">
        <v>3969.64125</v>
      </c>
      <c r="G7" s="43"/>
      <c r="H7" s="43"/>
    </row>
    <row r="8" s="33" customFormat="1" ht="15" customHeight="1" spans="1:8">
      <c r="A8" s="41" t="s">
        <v>1611</v>
      </c>
      <c r="B8" s="42" t="s">
        <v>1203</v>
      </c>
      <c r="C8" s="43">
        <f t="shared" ref="C8:C44" si="2">SUM(D8:H8)</f>
        <v>200</v>
      </c>
      <c r="D8" s="43">
        <v>200</v>
      </c>
      <c r="E8" s="43"/>
      <c r="F8" s="43"/>
      <c r="G8" s="43"/>
      <c r="H8" s="43"/>
    </row>
    <row r="9" s="33" customFormat="1" ht="15" customHeight="1" spans="1:8">
      <c r="A9" s="41" t="s">
        <v>1612</v>
      </c>
      <c r="B9" s="42" t="s">
        <v>1203</v>
      </c>
      <c r="C9" s="43">
        <f t="shared" si="2"/>
        <v>3304</v>
      </c>
      <c r="D9" s="43">
        <v>3304</v>
      </c>
      <c r="E9" s="43"/>
      <c r="F9" s="43"/>
      <c r="G9" s="43"/>
      <c r="H9" s="43"/>
    </row>
    <row r="10" s="33" customFormat="1" ht="15" customHeight="1" spans="1:8">
      <c r="A10" s="41" t="s">
        <v>1613</v>
      </c>
      <c r="B10" s="42" t="s">
        <v>1203</v>
      </c>
      <c r="C10" s="43">
        <f t="shared" si="2"/>
        <v>930</v>
      </c>
      <c r="D10" s="43">
        <v>732</v>
      </c>
      <c r="E10" s="43"/>
      <c r="F10" s="43"/>
      <c r="G10" s="43"/>
      <c r="H10" s="43">
        <v>198</v>
      </c>
    </row>
    <row r="11" s="33" customFormat="1" ht="15" customHeight="1" spans="1:8">
      <c r="A11" s="41" t="s">
        <v>1614</v>
      </c>
      <c r="B11" s="42" t="s">
        <v>1203</v>
      </c>
      <c r="C11" s="43">
        <f t="shared" si="2"/>
        <v>100</v>
      </c>
      <c r="D11" s="43">
        <v>20</v>
      </c>
      <c r="E11" s="43">
        <v>30</v>
      </c>
      <c r="F11" s="43">
        <v>50</v>
      </c>
      <c r="G11" s="43"/>
      <c r="H11" s="43"/>
    </row>
    <row r="12" s="33" customFormat="1" ht="15" customHeight="1" spans="1:8">
      <c r="A12" s="41" t="s">
        <v>1615</v>
      </c>
      <c r="B12" s="42" t="s">
        <v>1203</v>
      </c>
      <c r="C12" s="43">
        <f t="shared" si="2"/>
        <v>117.1</v>
      </c>
      <c r="D12" s="43">
        <v>117.1</v>
      </c>
      <c r="E12" s="43"/>
      <c r="F12" s="43"/>
      <c r="G12" s="43"/>
      <c r="H12" s="43"/>
    </row>
    <row r="13" s="33" customFormat="1" ht="15" customHeight="1" spans="1:8">
      <c r="A13" s="41" t="s">
        <v>1616</v>
      </c>
      <c r="B13" s="42" t="s">
        <v>1203</v>
      </c>
      <c r="C13" s="43">
        <f t="shared" si="2"/>
        <v>675</v>
      </c>
      <c r="D13" s="43">
        <v>517.45</v>
      </c>
      <c r="E13" s="43">
        <v>34.9</v>
      </c>
      <c r="F13" s="43">
        <v>122.65</v>
      </c>
      <c r="G13" s="43"/>
      <c r="H13" s="43"/>
    </row>
    <row r="14" s="33" customFormat="1" ht="15" customHeight="1" spans="1:8">
      <c r="A14" s="41" t="s">
        <v>1617</v>
      </c>
      <c r="B14" s="42" t="s">
        <v>1203</v>
      </c>
      <c r="C14" s="43">
        <f t="shared" si="2"/>
        <v>128</v>
      </c>
      <c r="D14" s="43"/>
      <c r="E14" s="43"/>
      <c r="F14" s="43"/>
      <c r="G14" s="43"/>
      <c r="H14" s="43">
        <v>128</v>
      </c>
    </row>
    <row r="15" s="33" customFormat="1" ht="15" customHeight="1" spans="1:8">
      <c r="A15" s="41" t="s">
        <v>1618</v>
      </c>
      <c r="B15" s="42" t="s">
        <v>1203</v>
      </c>
      <c r="C15" s="43">
        <f t="shared" si="2"/>
        <v>2630</v>
      </c>
      <c r="D15" s="43">
        <v>2070</v>
      </c>
      <c r="E15" s="43">
        <v>190</v>
      </c>
      <c r="F15" s="43">
        <v>120</v>
      </c>
      <c r="G15" s="43">
        <v>100</v>
      </c>
      <c r="H15" s="43">
        <v>150</v>
      </c>
    </row>
    <row r="16" s="33" customFormat="1" ht="15" customHeight="1" spans="1:8">
      <c r="A16" s="41" t="s">
        <v>1619</v>
      </c>
      <c r="B16" s="42" t="s">
        <v>1203</v>
      </c>
      <c r="C16" s="43">
        <f t="shared" si="2"/>
        <v>10</v>
      </c>
      <c r="D16" s="43">
        <v>10</v>
      </c>
      <c r="E16" s="43"/>
      <c r="F16" s="43"/>
      <c r="G16" s="43"/>
      <c r="H16" s="43"/>
    </row>
    <row r="17" s="33" customFormat="1" ht="15" customHeight="1" spans="1:8">
      <c r="A17" s="41" t="s">
        <v>1620</v>
      </c>
      <c r="B17" s="42" t="s">
        <v>1203</v>
      </c>
      <c r="C17" s="43">
        <f t="shared" si="2"/>
        <v>76</v>
      </c>
      <c r="D17" s="43">
        <v>76</v>
      </c>
      <c r="E17" s="43"/>
      <c r="F17" s="43"/>
      <c r="G17" s="43"/>
      <c r="H17" s="43"/>
    </row>
    <row r="18" s="33" customFormat="1" ht="15" customHeight="1" spans="1:8">
      <c r="A18" s="41" t="s">
        <v>1621</v>
      </c>
      <c r="B18" s="42" t="s">
        <v>1203</v>
      </c>
      <c r="C18" s="43">
        <f t="shared" si="2"/>
        <v>29</v>
      </c>
      <c r="D18" s="43">
        <v>21.1</v>
      </c>
      <c r="E18" s="43">
        <v>1.4</v>
      </c>
      <c r="F18" s="43">
        <v>6.5</v>
      </c>
      <c r="G18" s="43"/>
      <c r="H18" s="43"/>
    </row>
    <row r="19" s="33" customFormat="1" ht="15" customHeight="1" spans="1:8">
      <c r="A19" s="41" t="s">
        <v>1622</v>
      </c>
      <c r="B19" s="42" t="s">
        <v>1203</v>
      </c>
      <c r="C19" s="43">
        <f t="shared" si="2"/>
        <v>66</v>
      </c>
      <c r="D19" s="43">
        <v>36</v>
      </c>
      <c r="E19" s="43">
        <v>11</v>
      </c>
      <c r="F19" s="43">
        <v>13</v>
      </c>
      <c r="G19" s="43"/>
      <c r="H19" s="43">
        <v>6</v>
      </c>
    </row>
    <row r="20" s="33" customFormat="1" ht="15" customHeight="1" spans="1:8">
      <c r="A20" s="41" t="s">
        <v>1623</v>
      </c>
      <c r="B20" s="42" t="s">
        <v>1203</v>
      </c>
      <c r="C20" s="43">
        <f t="shared" si="2"/>
        <v>5000</v>
      </c>
      <c r="D20" s="43"/>
      <c r="E20" s="43"/>
      <c r="F20" s="43"/>
      <c r="G20" s="43"/>
      <c r="H20" s="43">
        <v>5000</v>
      </c>
    </row>
    <row r="21" s="33" customFormat="1" ht="15" customHeight="1" spans="1:8">
      <c r="A21" s="41" t="s">
        <v>1624</v>
      </c>
      <c r="B21" s="42" t="s">
        <v>1203</v>
      </c>
      <c r="C21" s="43">
        <f t="shared" si="2"/>
        <v>80</v>
      </c>
      <c r="D21" s="43"/>
      <c r="E21" s="43"/>
      <c r="F21" s="43">
        <v>80</v>
      </c>
      <c r="G21" s="43"/>
      <c r="H21" s="43"/>
    </row>
    <row r="22" s="33" customFormat="1" ht="15" customHeight="1" spans="1:8">
      <c r="A22" s="41" t="s">
        <v>1625</v>
      </c>
      <c r="B22" s="42" t="s">
        <v>1203</v>
      </c>
      <c r="C22" s="43">
        <f t="shared" si="2"/>
        <v>1211.952408</v>
      </c>
      <c r="D22" s="43">
        <v>271.719408</v>
      </c>
      <c r="E22" s="43"/>
      <c r="F22" s="43"/>
      <c r="G22" s="43"/>
      <c r="H22" s="43">
        <v>940.233</v>
      </c>
    </row>
    <row r="23" s="33" customFormat="1" ht="15" customHeight="1" spans="1:8">
      <c r="A23" s="41" t="s">
        <v>1626</v>
      </c>
      <c r="B23" s="42" t="s">
        <v>1203</v>
      </c>
      <c r="C23" s="43">
        <f t="shared" si="2"/>
        <v>60</v>
      </c>
      <c r="D23" s="43">
        <v>40</v>
      </c>
      <c r="E23" s="43">
        <v>20</v>
      </c>
      <c r="F23" s="43"/>
      <c r="G23" s="43"/>
      <c r="H23" s="43"/>
    </row>
    <row r="24" s="33" customFormat="1" ht="15" customHeight="1" spans="1:8">
      <c r="A24" s="41" t="s">
        <v>1627</v>
      </c>
      <c r="B24" s="42" t="s">
        <v>1203</v>
      </c>
      <c r="C24" s="43">
        <f t="shared" si="2"/>
        <v>7891.95</v>
      </c>
      <c r="D24" s="43"/>
      <c r="E24" s="43"/>
      <c r="F24" s="43">
        <v>7891.95</v>
      </c>
      <c r="G24" s="43"/>
      <c r="H24" s="43"/>
    </row>
    <row r="25" s="33" customFormat="1" ht="15" customHeight="1" spans="1:8">
      <c r="A25" s="41" t="s">
        <v>1628</v>
      </c>
      <c r="B25" s="42" t="s">
        <v>1203</v>
      </c>
      <c r="C25" s="43">
        <f t="shared" si="2"/>
        <v>30000</v>
      </c>
      <c r="D25" s="43"/>
      <c r="E25" s="43"/>
      <c r="F25" s="43">
        <v>30000</v>
      </c>
      <c r="G25" s="43"/>
      <c r="H25" s="43"/>
    </row>
    <row r="26" s="33" customFormat="1" ht="15" customHeight="1" spans="1:8">
      <c r="A26" s="41" t="s">
        <v>1629</v>
      </c>
      <c r="B26" s="42" t="s">
        <v>1203</v>
      </c>
      <c r="C26" s="43">
        <f t="shared" si="2"/>
        <v>240025.9</v>
      </c>
      <c r="D26" s="43"/>
      <c r="E26" s="43"/>
      <c r="F26" s="43"/>
      <c r="G26" s="43">
        <v>240025.9</v>
      </c>
      <c r="H26" s="43"/>
    </row>
    <row r="27" s="33" customFormat="1" ht="15" customHeight="1" spans="1:8">
      <c r="A27" s="41" t="s">
        <v>1630</v>
      </c>
      <c r="B27" s="42" t="s">
        <v>1203</v>
      </c>
      <c r="C27" s="43">
        <f t="shared" si="2"/>
        <v>120000</v>
      </c>
      <c r="D27" s="43"/>
      <c r="E27" s="43"/>
      <c r="F27" s="43"/>
      <c r="G27" s="43">
        <v>120000</v>
      </c>
      <c r="H27" s="43"/>
    </row>
    <row r="28" s="33" customFormat="1" ht="15" customHeight="1" spans="1:8">
      <c r="A28" s="41" t="s">
        <v>1631</v>
      </c>
      <c r="B28" s="42" t="s">
        <v>1203</v>
      </c>
      <c r="C28" s="43">
        <f t="shared" si="2"/>
        <v>20000</v>
      </c>
      <c r="D28" s="43">
        <v>4000</v>
      </c>
      <c r="E28" s="43">
        <v>4000</v>
      </c>
      <c r="F28" s="43">
        <v>4000</v>
      </c>
      <c r="G28" s="43">
        <v>4000</v>
      </c>
      <c r="H28" s="43">
        <v>4000</v>
      </c>
    </row>
    <row r="29" s="33" customFormat="1" ht="15" customHeight="1" spans="1:8">
      <c r="A29" s="41" t="s">
        <v>1302</v>
      </c>
      <c r="B29" s="42" t="s">
        <v>1203</v>
      </c>
      <c r="C29" s="43">
        <f t="shared" si="2"/>
        <v>15</v>
      </c>
      <c r="D29" s="43">
        <v>9</v>
      </c>
      <c r="E29" s="43">
        <v>2</v>
      </c>
      <c r="F29" s="43">
        <v>2</v>
      </c>
      <c r="G29" s="43">
        <v>1</v>
      </c>
      <c r="H29" s="43">
        <v>1</v>
      </c>
    </row>
    <row r="30" s="33" customFormat="1" ht="15" customHeight="1" spans="1:8">
      <c r="A30" s="41" t="s">
        <v>1632</v>
      </c>
      <c r="B30" s="42" t="s">
        <v>1203</v>
      </c>
      <c r="C30" s="43">
        <f t="shared" si="2"/>
        <v>8106.9344</v>
      </c>
      <c r="D30" s="43">
        <v>8106.9344</v>
      </c>
      <c r="E30" s="43"/>
      <c r="F30" s="43"/>
      <c r="G30" s="43"/>
      <c r="H30" s="43"/>
    </row>
    <row r="31" s="33" customFormat="1" ht="15" customHeight="1" spans="1:8">
      <c r="A31" s="41" t="s">
        <v>1633</v>
      </c>
      <c r="B31" s="42" t="s">
        <v>1203</v>
      </c>
      <c r="C31" s="43">
        <f t="shared" si="2"/>
        <v>1505.4565</v>
      </c>
      <c r="D31" s="43"/>
      <c r="E31" s="43">
        <v>1505.4565</v>
      </c>
      <c r="F31" s="43"/>
      <c r="G31" s="43"/>
      <c r="H31" s="43"/>
    </row>
    <row r="32" s="33" customFormat="1" ht="15" customHeight="1" spans="1:8">
      <c r="A32" s="41" t="s">
        <v>1634</v>
      </c>
      <c r="B32" s="42" t="s">
        <v>1203</v>
      </c>
      <c r="C32" s="43">
        <f t="shared" si="2"/>
        <v>279</v>
      </c>
      <c r="D32" s="43">
        <v>90</v>
      </c>
      <c r="E32" s="43">
        <v>108</v>
      </c>
      <c r="F32" s="43">
        <v>81</v>
      </c>
      <c r="G32" s="43"/>
      <c r="H32" s="43"/>
    </row>
    <row r="33" s="33" customFormat="1" ht="15" customHeight="1" spans="1:8">
      <c r="A33" s="41" t="s">
        <v>1635</v>
      </c>
      <c r="B33" s="42" t="s">
        <v>1203</v>
      </c>
      <c r="C33" s="43">
        <f t="shared" si="2"/>
        <v>34341</v>
      </c>
      <c r="D33" s="43"/>
      <c r="E33" s="43"/>
      <c r="F33" s="43"/>
      <c r="G33" s="43"/>
      <c r="H33" s="43">
        <v>34341</v>
      </c>
    </row>
    <row r="34" s="33" customFormat="1" ht="15" customHeight="1" spans="1:8">
      <c r="A34" s="41" t="s">
        <v>1636</v>
      </c>
      <c r="B34" s="42" t="s">
        <v>1203</v>
      </c>
      <c r="C34" s="43">
        <f t="shared" si="2"/>
        <v>504.21</v>
      </c>
      <c r="D34" s="43"/>
      <c r="E34" s="43"/>
      <c r="F34" s="43">
        <v>504.21</v>
      </c>
      <c r="G34" s="43"/>
      <c r="H34" s="43"/>
    </row>
    <row r="35" s="33" customFormat="1" ht="15" customHeight="1" spans="1:8">
      <c r="A35" s="41" t="s">
        <v>1637</v>
      </c>
      <c r="B35" s="42" t="s">
        <v>1203</v>
      </c>
      <c r="C35" s="43">
        <f t="shared" si="2"/>
        <v>61</v>
      </c>
      <c r="D35" s="43">
        <v>20</v>
      </c>
      <c r="E35" s="43">
        <v>21</v>
      </c>
      <c r="F35" s="43">
        <v>20</v>
      </c>
      <c r="G35" s="43"/>
      <c r="H35" s="43"/>
    </row>
    <row r="36" s="33" customFormat="1" ht="15" customHeight="1" spans="1:8">
      <c r="A36" s="41" t="s">
        <v>1638</v>
      </c>
      <c r="B36" s="42" t="s">
        <v>1203</v>
      </c>
      <c r="C36" s="43">
        <f t="shared" si="2"/>
        <v>83</v>
      </c>
      <c r="D36" s="43">
        <v>42</v>
      </c>
      <c r="E36" s="43">
        <v>41</v>
      </c>
      <c r="F36" s="43"/>
      <c r="G36" s="43"/>
      <c r="H36" s="43"/>
    </row>
    <row r="37" s="33" customFormat="1" ht="15" customHeight="1" spans="1:8">
      <c r="A37" s="41" t="s">
        <v>1639</v>
      </c>
      <c r="B37" s="42" t="s">
        <v>1203</v>
      </c>
      <c r="C37" s="43">
        <f t="shared" si="2"/>
        <v>600</v>
      </c>
      <c r="D37" s="43">
        <v>600</v>
      </c>
      <c r="E37" s="43"/>
      <c r="F37" s="43"/>
      <c r="G37" s="43"/>
      <c r="H37" s="43"/>
    </row>
    <row r="38" s="33" customFormat="1" ht="15" customHeight="1" spans="1:8">
      <c r="A38" s="41" t="s">
        <v>1640</v>
      </c>
      <c r="B38" s="42" t="s">
        <v>1203</v>
      </c>
      <c r="C38" s="43">
        <f t="shared" si="2"/>
        <v>358</v>
      </c>
      <c r="D38" s="43">
        <v>358</v>
      </c>
      <c r="E38" s="43"/>
      <c r="F38" s="43"/>
      <c r="G38" s="43"/>
      <c r="H38" s="43"/>
    </row>
    <row r="39" s="33" customFormat="1" ht="15" customHeight="1" spans="1:8">
      <c r="A39" s="41" t="s">
        <v>1641</v>
      </c>
      <c r="B39" s="42" t="s">
        <v>1203</v>
      </c>
      <c r="C39" s="43">
        <f t="shared" si="2"/>
        <v>25</v>
      </c>
      <c r="D39" s="43">
        <v>25</v>
      </c>
      <c r="E39" s="43"/>
      <c r="F39" s="43"/>
      <c r="G39" s="43"/>
      <c r="H39" s="43"/>
    </row>
    <row r="40" s="33" customFormat="1" ht="15" customHeight="1" spans="1:8">
      <c r="A40" s="41" t="s">
        <v>1642</v>
      </c>
      <c r="B40" s="42" t="s">
        <v>1203</v>
      </c>
      <c r="C40" s="43">
        <f t="shared" si="2"/>
        <v>10000</v>
      </c>
      <c r="D40" s="43"/>
      <c r="E40" s="43"/>
      <c r="F40" s="43"/>
      <c r="G40" s="43"/>
      <c r="H40" s="43">
        <v>10000</v>
      </c>
    </row>
    <row r="41" s="33" customFormat="1" ht="15" customHeight="1" spans="1:8">
      <c r="A41" s="41" t="s">
        <v>1334</v>
      </c>
      <c r="B41" s="42" t="s">
        <v>1203</v>
      </c>
      <c r="C41" s="43">
        <f t="shared" si="2"/>
        <v>675</v>
      </c>
      <c r="D41" s="43">
        <v>203</v>
      </c>
      <c r="E41" s="43">
        <v>209</v>
      </c>
      <c r="F41" s="43">
        <v>243</v>
      </c>
      <c r="G41" s="43">
        <v>3</v>
      </c>
      <c r="H41" s="43">
        <v>17</v>
      </c>
    </row>
    <row r="42" s="33" customFormat="1" ht="15" customHeight="1" spans="1:8">
      <c r="A42" s="41" t="s">
        <v>1643</v>
      </c>
      <c r="B42" s="42" t="s">
        <v>1203</v>
      </c>
      <c r="C42" s="43">
        <f t="shared" si="2"/>
        <v>12</v>
      </c>
      <c r="D42" s="43">
        <v>6</v>
      </c>
      <c r="E42" s="43">
        <v>3</v>
      </c>
      <c r="F42" s="43">
        <v>3</v>
      </c>
      <c r="G42" s="43"/>
      <c r="H42" s="43"/>
    </row>
    <row r="43" s="33" customFormat="1" ht="15" customHeight="1" spans="1:8">
      <c r="A43" s="41" t="s">
        <v>1644</v>
      </c>
      <c r="B43" s="42" t="s">
        <v>1203</v>
      </c>
      <c r="C43" s="43">
        <f t="shared" si="2"/>
        <v>30000</v>
      </c>
      <c r="D43" s="43"/>
      <c r="E43" s="43">
        <v>30000</v>
      </c>
      <c r="F43" s="43"/>
      <c r="G43" s="43"/>
      <c r="H43" s="43"/>
    </row>
    <row r="44" s="33" customFormat="1" ht="15" customHeight="1" spans="1:8">
      <c r="A44" s="41" t="s">
        <v>1645</v>
      </c>
      <c r="B44" s="42" t="s">
        <v>1203</v>
      </c>
      <c r="C44" s="43">
        <f t="shared" si="2"/>
        <v>49000</v>
      </c>
      <c r="D44" s="43"/>
      <c r="E44" s="43">
        <v>49000</v>
      </c>
      <c r="F44" s="43"/>
      <c r="G44" s="43"/>
      <c r="H44" s="43"/>
    </row>
  </sheetData>
  <mergeCells count="1">
    <mergeCell ref="A2:H2"/>
  </mergeCells>
  <printOptions horizontalCentered="1"/>
  <pageMargins left="0.590277777777778" right="0.590277777777778" top="0.826388888888889"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表1-1</vt:lpstr>
      <vt:lpstr>表1-2</vt:lpstr>
      <vt:lpstr>表1-3</vt:lpstr>
      <vt:lpstr>表1-4</vt:lpstr>
      <vt:lpstr>表1-5</vt:lpstr>
      <vt:lpstr>表2-1</vt:lpstr>
      <vt:lpstr>表2-2</vt:lpstr>
      <vt:lpstr>表2-3</vt:lpstr>
      <vt:lpstr>表2-4</vt:lpstr>
      <vt:lpstr>表3</vt:lpstr>
      <vt:lpstr>表4</vt:lpstr>
      <vt:lpstr>表5-1</vt:lpstr>
      <vt:lpstr>表5-2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murasaki</cp:lastModifiedBy>
  <dcterms:created xsi:type="dcterms:W3CDTF">2021-09-15T09:58:00Z</dcterms:created>
  <dcterms:modified xsi:type="dcterms:W3CDTF">2021-10-19T10:27:15Z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7225BE75FD854946875D3F0EAFADD748</vt:lpwstr>
  </property>
  <property fmtid="{D5CDD505-2E9C-101B-9397-08002B2CF9AE}" pid="3" name="KSOProductBuildVer">
    <vt:lpwstr>2052-11.1.0.10938</vt:lpwstr>
  </property>
  <property fmtid="{D5CDD505-2E9C-101B-9397-08002B2CF9AE}" pid="4" name="KSOReadingLayout">
    <vt:bool>true</vt:bool>
  </property>
</Properties>
</file>