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总概算表" sheetId="1" r:id="rId1"/>
  </sheets>
  <externalReferences>
    <externalReference r:id="rId2"/>
    <externalReference r:id="rId3"/>
  </externalReferences>
  <definedNames>
    <definedName name="\M">#REF!</definedName>
    <definedName name="_xlnm.Print_Area" localSheetId="0">总概算表!$A$2:$F$24</definedName>
    <definedName name="_xlnm.Print_Titles" localSheetId="0">总概算表!$2:$4</definedName>
    <definedName name="广播点位表格式">[1]目录!$D$7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<sst xmlns="http://schemas.openxmlformats.org/spreadsheetml/2006/main" count="34" uniqueCount="34">
  <si>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</si>
  <si>
    <t>亚投行贷款湖北国际航空货运项目初步设计概算核定表</t>
  </si>
  <si>
    <t xml:space="preserve">                                                     单位：万元                                                       </t>
  </si>
  <si>
    <t>序号</t>
  </si>
  <si>
    <t>工程项目或费用名称</t>
  </si>
  <si>
    <t>建筑工程费</t>
  </si>
  <si>
    <r>
      <t>设备安装</t>
    </r>
    <r>
      <rPr>
        <sz val="11"/>
        <rFont val="方正小标宋简体"/>
        <charset val="134"/>
      </rPr>
      <t xml:space="preserve">
</t>
    </r>
    <r>
      <rPr>
        <sz val="11"/>
        <rFont val="方正小标宋简体"/>
        <charset val="134"/>
      </rPr>
      <t>工程费</t>
    </r>
  </si>
  <si>
    <t>其他费用</t>
  </si>
  <si>
    <r>
      <t>合</t>
    </r>
    <r>
      <rPr>
        <sz val="11"/>
        <rFont val="方正小标宋简体"/>
        <charset val="134"/>
      </rPr>
      <t xml:space="preserve">  </t>
    </r>
    <r>
      <rPr>
        <sz val="11"/>
        <rFont val="方正小标宋简体"/>
        <charset val="134"/>
      </rPr>
      <t>计</t>
    </r>
  </si>
  <si>
    <r>
      <rPr>
        <b/>
        <sz val="11"/>
        <rFont val="宋体"/>
        <charset val="134"/>
      </rPr>
      <t>一</t>
    </r>
  </si>
  <si>
    <r>
      <rPr>
        <b/>
        <sz val="11"/>
        <rFont val="宋体"/>
        <charset val="134"/>
      </rPr>
      <t>工程费用</t>
    </r>
  </si>
  <si>
    <r>
      <rPr>
        <b/>
        <sz val="11"/>
        <rFont val="宋体"/>
        <charset val="134"/>
      </rPr>
      <t>二</t>
    </r>
  </si>
  <si>
    <r>
      <rPr>
        <b/>
        <sz val="11"/>
        <rFont val="宋体"/>
        <charset val="134"/>
      </rPr>
      <t>工程建设其他费用</t>
    </r>
  </si>
  <si>
    <r>
      <rPr>
        <b/>
        <sz val="11"/>
        <rFont val="宋体"/>
        <charset val="134"/>
      </rPr>
      <t>三</t>
    </r>
  </si>
  <si>
    <r>
      <rPr>
        <b/>
        <sz val="11"/>
        <rFont val="宋体"/>
        <charset val="134"/>
      </rPr>
      <t>预备费</t>
    </r>
  </si>
  <si>
    <t>基本预备费</t>
  </si>
  <si>
    <r>
      <rPr>
        <sz val="11"/>
        <rFont val="宋体"/>
        <charset val="134"/>
      </rPr>
      <t>价差预备费</t>
    </r>
  </si>
  <si>
    <r>
      <rPr>
        <b/>
        <sz val="11"/>
        <rFont val="宋体"/>
        <charset val="134"/>
      </rPr>
      <t>四</t>
    </r>
  </si>
  <si>
    <r>
      <rPr>
        <b/>
        <sz val="11"/>
        <rFont val="宋体"/>
        <charset val="134"/>
      </rPr>
      <t>专项费</t>
    </r>
  </si>
  <si>
    <r>
      <rPr>
        <sz val="11"/>
        <rFont val="宋体"/>
        <charset val="134"/>
      </rPr>
      <t>土地费用</t>
    </r>
  </si>
  <si>
    <r>
      <rPr>
        <sz val="11"/>
        <rFont val="宋体"/>
        <charset val="134"/>
      </rPr>
      <t>外电报装</t>
    </r>
  </si>
  <si>
    <r>
      <rPr>
        <sz val="11"/>
        <rFont val="宋体"/>
        <charset val="134"/>
      </rPr>
      <t>外水报装</t>
    </r>
  </si>
  <si>
    <r>
      <rPr>
        <sz val="11"/>
        <rFont val="宋体"/>
        <charset val="134"/>
      </rPr>
      <t>燃气报装</t>
    </r>
  </si>
  <si>
    <r>
      <rPr>
        <b/>
        <sz val="11"/>
        <rFont val="宋体"/>
        <charset val="134"/>
      </rPr>
      <t>五</t>
    </r>
  </si>
  <si>
    <r>
      <rPr>
        <b/>
        <sz val="11"/>
        <rFont val="宋体"/>
        <charset val="134"/>
      </rPr>
      <t>建设投资</t>
    </r>
  </si>
  <si>
    <r>
      <rPr>
        <b/>
        <sz val="11"/>
        <rFont val="宋体"/>
        <charset val="134"/>
      </rPr>
      <t>六</t>
    </r>
  </si>
  <si>
    <r>
      <rPr>
        <b/>
        <sz val="11"/>
        <rFont val="宋体"/>
        <charset val="134"/>
      </rPr>
      <t>建设期利息及贷款费用</t>
    </r>
  </si>
  <si>
    <r>
      <rPr>
        <sz val="11"/>
        <rFont val="宋体"/>
        <charset val="134"/>
      </rPr>
      <t>建设期利息</t>
    </r>
  </si>
  <si>
    <r>
      <rPr>
        <sz val="11"/>
        <rFont val="宋体"/>
        <charset val="134"/>
      </rPr>
      <t>先征费（</t>
    </r>
    <r>
      <rPr>
        <sz val="11"/>
        <rFont val="Times New Roman"/>
        <charset val="134"/>
      </rPr>
      <t>0.25%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</si>
  <si>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承诺费（</t>
    </r>
    <r>
      <rPr>
        <sz val="11"/>
        <rFont val="Times New Roman"/>
        <charset val="134"/>
      </rPr>
      <t>0.25%</t>
    </r>
    <r>
      <rPr>
        <sz val="11"/>
        <rFont val="宋体"/>
        <charset val="134"/>
      </rPr>
      <t>）</t>
    </r>
  </si>
  <si>
    <t>七</t>
  </si>
  <si>
    <t>铺底流动资金</t>
  </si>
  <si>
    <t>八</t>
  </si>
  <si>
    <t>核定总投资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</si>
</sst>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sz val="12"/>
      <name val="Times New Roman"/>
      <charset val="134"/>
    </font>
    <font>
      <sz val="12"/>
      <name val="方正小标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方正小标宋简体"/>
      <charset val="134"/>
    </font>
    <font>
      <sz val="11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protection locked="0"/>
    </xf>
    <xf numFmtId="0" fontId="36" fillId="0" borderId="0">
      <alignment vertical="center"/>
    </xf>
  </cellStyleXfs>
  <cellXfs count="45">
    <xf numFmtId="0" fontId="0" fillId="0" borderId="0" xfId="0"/>
    <xf numFmtId="0" fontId="1" fillId="0" borderId="0" xfId="49" applyFont="1" applyProtection="1"/>
    <xf numFmtId="0" fontId="2" fillId="0" borderId="0" xfId="49" applyFont="1" applyProtection="1"/>
    <xf numFmtId="0" fontId="3" fillId="0" borderId="0" xfId="49" applyFont="1" applyProtection="1"/>
    <xf numFmtId="0" fontId="1" fillId="0" borderId="0" xfId="49" applyFont="1" applyAlignment="1" applyProtection="1">
      <alignment horizontal="center"/>
    </xf>
    <xf numFmtId="0" fontId="1" fillId="0" borderId="0" xfId="50" applyFont="1">
      <alignment vertical="center"/>
    </xf>
    <xf numFmtId="0" fontId="4" fillId="0" borderId="0" xfId="49" applyFont="1" applyProtection="1"/>
    <xf numFmtId="0" fontId="5" fillId="0" borderId="0" xfId="50" applyFont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7" fillId="0" borderId="1" xfId="50" applyFont="1" applyBorder="1">
      <alignment vertical="center"/>
    </xf>
    <xf numFmtId="0" fontId="8" fillId="0" borderId="1" xfId="0" applyFont="1" applyBorder="1" applyAlignment="1">
      <alignment vertical="center"/>
    </xf>
    <xf numFmtId="0" fontId="9" fillId="0" borderId="2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 wrapText="1"/>
    </xf>
    <xf numFmtId="0" fontId="10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center"/>
    </xf>
    <xf numFmtId="0" fontId="11" fillId="0" borderId="2" xfId="49" applyFont="1" applyBorder="1" applyAlignment="1" applyProtection="1">
      <alignment horizontal="center" vertical="center" wrapText="1"/>
    </xf>
    <xf numFmtId="0" fontId="11" fillId="0" borderId="2" xfId="49" applyFont="1" applyBorder="1" applyAlignment="1" applyProtection="1">
      <alignment vertical="center" shrinkToFit="1"/>
    </xf>
    <xf numFmtId="176" fontId="11" fillId="0" borderId="2" xfId="49" applyNumberFormat="1" applyFont="1" applyBorder="1" applyAlignment="1" applyProtection="1">
      <alignment horizontal="center" vertical="center" shrinkToFit="1"/>
    </xf>
    <xf numFmtId="176" fontId="11" fillId="0" borderId="0" xfId="49" applyNumberFormat="1" applyFont="1" applyAlignment="1" applyProtection="1">
      <alignment horizontal="center" vertical="center" wrapText="1"/>
    </xf>
    <xf numFmtId="176" fontId="1" fillId="0" borderId="0" xfId="49" applyNumberFormat="1" applyFont="1" applyAlignment="1" applyProtection="1">
      <alignment horizontal="center"/>
    </xf>
    <xf numFmtId="0" fontId="12" fillId="0" borderId="2" xfId="49" applyFont="1" applyBorder="1" applyAlignment="1" applyProtection="1">
      <alignment horizontal="center" vertical="center" wrapText="1"/>
    </xf>
    <xf numFmtId="0" fontId="12" fillId="0" borderId="2" xfId="49" applyFont="1" applyBorder="1" applyAlignment="1" applyProtection="1">
      <alignment vertical="center" shrinkToFit="1"/>
    </xf>
    <xf numFmtId="176" fontId="12" fillId="0" borderId="2" xfId="49" applyNumberFormat="1" applyFont="1" applyBorder="1" applyAlignment="1" applyProtection="1">
      <alignment horizontal="center" vertical="center" shrinkToFit="1"/>
    </xf>
    <xf numFmtId="2" fontId="12" fillId="0" borderId="2" xfId="49" applyNumberFormat="1" applyFont="1" applyBorder="1" applyAlignment="1" applyProtection="1">
      <alignment horizontal="center" vertical="center" wrapText="1"/>
    </xf>
    <xf numFmtId="176" fontId="12" fillId="0" borderId="2" xfId="49" applyNumberFormat="1" applyFont="1" applyBorder="1" applyAlignment="1" applyProtection="1">
      <alignment horizontal="center" vertical="center" wrapText="1"/>
    </xf>
    <xf numFmtId="176" fontId="11" fillId="0" borderId="2" xfId="49" applyNumberFormat="1" applyFont="1" applyBorder="1" applyAlignment="1" applyProtection="1">
      <alignment horizontal="center" vertical="center" wrapText="1"/>
    </xf>
    <xf numFmtId="2" fontId="11" fillId="0" borderId="2" xfId="49" applyNumberFormat="1" applyFont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vertical="center" shrinkToFit="1"/>
    </xf>
    <xf numFmtId="0" fontId="12" fillId="0" borderId="4" xfId="49" applyFont="1" applyBorder="1" applyAlignment="1" applyProtection="1">
      <alignment vertical="center" shrinkToFit="1"/>
    </xf>
    <xf numFmtId="0" fontId="11" fillId="0" borderId="4" xfId="49" applyFont="1" applyBorder="1" applyAlignment="1" applyProtection="1">
      <alignment vertical="center" shrinkToFit="1"/>
    </xf>
    <xf numFmtId="0" fontId="3" fillId="0" borderId="0" xfId="49" applyFont="1" applyAlignment="1" applyProtection="1">
      <alignment horizontal="center"/>
    </xf>
    <xf numFmtId="0" fontId="12" fillId="0" borderId="2" xfId="0" applyFont="1" applyBorder="1" applyAlignment="1">
      <alignment horizontal="left" vertical="center" wrapText="1"/>
    </xf>
    <xf numFmtId="176" fontId="11" fillId="0" borderId="3" xfId="49" applyNumberFormat="1" applyFont="1" applyBorder="1" applyAlignment="1" applyProtection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" xfId="49" applyFont="1" applyBorder="1" applyAlignment="1" applyProtection="1">
      <alignment horizontal="center" vertical="center" wrapText="1"/>
    </xf>
    <xf numFmtId="0" fontId="14" fillId="0" borderId="4" xfId="49" applyFont="1" applyBorder="1" applyAlignment="1" applyProtection="1">
      <alignment vertical="center" shrinkToFit="1"/>
    </xf>
    <xf numFmtId="0" fontId="15" fillId="0" borderId="2" xfId="49" applyFont="1" applyBorder="1" applyAlignment="1" applyProtection="1">
      <alignment horizontal="center" vertical="center" wrapText="1"/>
    </xf>
    <xf numFmtId="0" fontId="14" fillId="0" borderId="2" xfId="49" applyFont="1" applyBorder="1" applyAlignment="1" applyProtection="1">
      <alignment vertical="center" shrinkToFit="1"/>
    </xf>
    <xf numFmtId="0" fontId="12" fillId="0" borderId="0" xfId="49" applyFont="1" applyProtection="1"/>
    <xf numFmtId="176" fontId="12" fillId="0" borderId="0" xfId="49" applyNumberFormat="1" applyFont="1" applyProtection="1"/>
    <xf numFmtId="10" fontId="12" fillId="0" borderId="0" xfId="49" applyNumberFormat="1" applyFont="1" applyProtection="1"/>
    <xf numFmtId="176" fontId="1" fillId="0" borderId="0" xfId="49" applyNumberFormat="1" applyFont="1" applyProtection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&#32452;&#20849;&#20139;&#36164;&#26009;\&#27169;&#26495;&#27719;&#24635;-itc-&#35774;&#22791;&#28165;&#21333;v2020-10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22;&#25237;&#34892;&#36151;&#27454;&#28246;&#21271;&#22269;&#38469;&#33322;&#31354;&#36135;&#36816;&#39033;&#30446;&#27010;&#31639;&#27719;&#24635;&#34920;20250114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广播"/>
      <sheetName val="云播"/>
      <sheetName val="6600"/>
      <sheetName val="32A"/>
      <sheetName val="67IP"/>
      <sheetName val="77IP-幼儿园"/>
      <sheetName val="77IP-小学"/>
      <sheetName val="77IP-中学"/>
      <sheetName val="77IP-高中"/>
      <sheetName val="77IP-大楼"/>
      <sheetName val="77IP-小区"/>
      <sheetName val="77IP-公园"/>
      <sheetName val="77IP-景区"/>
      <sheetName val="78IP"/>
      <sheetName val="应急广播"/>
      <sheetName val="扬声器覆盖距离（公式）"/>
      <sheetName val="目录"/>
      <sheetName val="参数表2020-9-23"/>
      <sheetName val="汇总"/>
      <sheetName val="音频连接线规格表"/>
      <sheetName val="偏离表"/>
      <sheetName val="点位表"/>
      <sheetName val="舞台灯光"/>
      <sheetName val="舞台灯光选型指南"/>
      <sheetName val="LED规格参数表"/>
      <sheetName val="LED周边设备规格表"/>
      <sheetName val="磁吸屏（公式）"/>
      <sheetName val="箱体屏（公式）"/>
      <sheetName val="单双色屏（公式）"/>
      <sheetName val="拼接矩阵"/>
      <sheetName val="小会议室（50㎡）-圆桌"/>
      <sheetName val="小会议室（50㎡）-条桌"/>
      <sheetName val="中会议室（120㎡）-圆桌"/>
      <sheetName val="中会议室（120㎡）-条桌"/>
      <sheetName val="大会议室（200㎡）-圆桌"/>
      <sheetName val="大会议室（200㎡）-条桌"/>
      <sheetName val="报告厅"/>
      <sheetName val="礼堂"/>
      <sheetName val="宴会厅"/>
      <sheetName val="指挥中心"/>
      <sheetName val="体育馆"/>
      <sheetName val="中控"/>
      <sheetName val="混插矩阵"/>
      <sheetName val="数字会议"/>
      <sheetName val="无纸化（常规）"/>
      <sheetName val="麒麟无纸化（完全国产化）"/>
      <sheetName val="麒麟无纸化（半国产化）"/>
      <sheetName val="会议录播"/>
      <sheetName val="教育录播"/>
      <sheetName val="在线课堂录播系统"/>
      <sheetName val="教室扩声"/>
      <sheetName val="Dante会议扩声"/>
      <sheetName val="4代mini cc"/>
      <sheetName val="视频会议"/>
      <sheetName val="投影系统"/>
      <sheetName val="分布式"/>
      <sheetName val="会议一体机"/>
      <sheetName val="云会务"/>
      <sheetName val="信息发布"/>
      <sheetName val="电子桌牌（二代）"/>
      <sheetName val="电子班牌"/>
      <sheetName val="互动课堂"/>
      <sheetName val="同声传译"/>
      <sheetName val="无线表决"/>
      <sheetName val="可视对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1"/>
      <sheetName val="封面2"/>
      <sheetName val="签字表"/>
      <sheetName val="目录"/>
      <sheetName val="编制说明"/>
      <sheetName val="总概算表"/>
      <sheetName val="其他费用"/>
      <sheetName val="综合概算表"/>
      <sheetName val="设计费（不打印）"/>
      <sheetName val="分年投入"/>
      <sheetName val="海关信息化"/>
      <sheetName val="1.1海关智能卡口系统"/>
      <sheetName val="1.2海关视频监控系统"/>
      <sheetName val="1.3周界围网报警系统"/>
      <sheetName val="2.1海关信息发布系统"/>
      <sheetName val="2.2海关门禁控制系统"/>
      <sheetName val="2.3海关UPS系统"/>
      <sheetName val="2.4海关综合布线系统"/>
      <sheetName val="3.1园区车辆运行轨迹可视化系统"/>
      <sheetName val="4.1海关机房设施设备"/>
      <sheetName val="4.2海关运控中心"/>
      <sheetName val="4.3海关会议系统"/>
      <sheetName val="5.1海关网络系统"/>
      <sheetName val="5.2海关信息安全系统"/>
      <sheetName val="6.1全景展示平台"/>
      <sheetName val="6.2保税综合服务系统"/>
      <sheetName val="6.3跨境电商综合服务系统"/>
      <sheetName val="6.4口岸监管场所货站管理系统"/>
      <sheetName val="查验中心设备"/>
      <sheetName val="初步设计概算对比表"/>
      <sheetName val="造价分析"/>
      <sheetName val="可研估算"/>
      <sheetName val="对比表 (2)"/>
      <sheetName val="可研与概算对比表"/>
    </sheetNames>
    <sheetDataSet>
      <sheetData sheetId="0"/>
      <sheetData sheetId="1"/>
      <sheetData sheetId="2"/>
      <sheetData sheetId="3"/>
      <sheetData sheetId="4"/>
      <sheetData sheetId="5"/>
      <sheetData sheetId="6">
        <row r="49">
          <cell r="C49">
            <v>23241.4701586302</v>
          </cell>
        </row>
      </sheetData>
      <sheetData sheetId="7">
        <row r="4">
          <cell r="B4" t="str">
            <v>基础设施</v>
          </cell>
          <cell r="C4">
            <v>131098.22</v>
          </cell>
          <cell r="D4">
            <v>33780.944725</v>
          </cell>
        </row>
        <row r="352">
          <cell r="B352" t="str">
            <v>低碳智慧设施</v>
          </cell>
          <cell r="C352">
            <v>0</v>
          </cell>
          <cell r="D352">
            <v>33808.483733</v>
          </cell>
          <cell r="E352">
            <v>0</v>
          </cell>
          <cell r="F352">
            <v>33808.483733</v>
          </cell>
        </row>
        <row r="484">
          <cell r="B484" t="str">
            <v>配套基础设施</v>
          </cell>
          <cell r="C484">
            <v>54061.9284377455</v>
          </cell>
          <cell r="D484">
            <v>22802.706</v>
          </cell>
          <cell r="E484">
            <v>0</v>
          </cell>
          <cell r="F484">
            <v>76864.6344377455</v>
          </cell>
        </row>
      </sheetData>
      <sheetData sheetId="8"/>
      <sheetData sheetId="9">
        <row r="5">
          <cell r="C5">
            <v>21421.7912970911</v>
          </cell>
        </row>
        <row r="10">
          <cell r="C10">
            <v>711</v>
          </cell>
        </row>
        <row r="11">
          <cell r="C11">
            <v>1429.06067524241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7"/>
  <sheetViews>
    <sheetView showZeros="0" tabSelected="1" view="pageBreakPreview" zoomScaleNormal="100" workbookViewId="0">
      <selection activeCell="H5" sqref="H5"/>
    </sheetView>
  </sheetViews>
  <sheetFormatPr defaultColWidth="9" defaultRowHeight="15.75"/>
  <cols>
    <col min="1" max="1" width="9.375" style="1" customWidth="1"/>
    <col min="2" max="2" width="20.625" style="1" customWidth="1"/>
    <col min="3" max="5" width="12.625" style="1" customWidth="1"/>
    <col min="6" max="6" width="14.75" style="1" customWidth="1"/>
    <col min="7" max="7" width="13.625" style="1" customWidth="1"/>
    <col min="8" max="8" width="15.375" style="4" customWidth="1"/>
    <col min="9" max="9" width="9" style="4" customWidth="1"/>
    <col min="10" max="255" width="9" style="1" customWidth="1"/>
    <col min="256" max="16384" width="9" style="5"/>
  </cols>
  <sheetData>
    <row r="1" spans="1:1">
      <c r="A1" s="6" t="s">
        <v>0</v>
      </c>
    </row>
    <row r="2" s="1" customFormat="1" ht="40.5" customHeight="1" spans="1:9">
      <c r="A2" s="7" t="s">
        <v>1</v>
      </c>
      <c r="B2" s="8"/>
      <c r="C2" s="8"/>
      <c r="D2" s="8"/>
      <c r="E2" s="8"/>
      <c r="F2" s="8"/>
      <c r="G2" s="8"/>
      <c r="H2" s="4"/>
      <c r="I2" s="4"/>
    </row>
    <row r="3" s="1" customFormat="1" ht="21.75" customHeight="1" spans="1:9">
      <c r="A3" s="9" t="s">
        <v>2</v>
      </c>
      <c r="B3" s="10"/>
      <c r="C3" s="10"/>
      <c r="D3" s="10"/>
      <c r="E3" s="10"/>
      <c r="F3" s="10"/>
      <c r="G3" s="8"/>
      <c r="H3" s="4"/>
      <c r="I3" s="4"/>
    </row>
    <row r="4" s="2" customFormat="1" ht="33.95" customHeight="1" spans="1:9">
      <c r="A4" s="11" t="s">
        <v>3</v>
      </c>
      <c r="B4" s="11" t="s">
        <v>4</v>
      </c>
      <c r="C4" s="12" t="s">
        <v>5</v>
      </c>
      <c r="D4" s="12" t="s">
        <v>6</v>
      </c>
      <c r="E4" s="11" t="s">
        <v>7</v>
      </c>
      <c r="F4" s="11" t="s">
        <v>8</v>
      </c>
      <c r="G4" s="13"/>
      <c r="H4" s="14"/>
      <c r="I4" s="14"/>
    </row>
    <row r="5" s="1" customFormat="1" ht="20.1" customHeight="1" spans="1:10">
      <c r="A5" s="15" t="s">
        <v>9</v>
      </c>
      <c r="B5" s="16" t="s">
        <v>10</v>
      </c>
      <c r="C5" s="17">
        <f>SUM(C6:C8)</f>
        <v>185160.148437745</v>
      </c>
      <c r="D5" s="17">
        <f>SUM(D6:D8)</f>
        <v>90392.134458</v>
      </c>
      <c r="E5" s="17">
        <f>SUM(E6:E8)</f>
        <v>0</v>
      </c>
      <c r="F5" s="17">
        <f>SUM(F6:F8)</f>
        <v>275552.282895745</v>
      </c>
      <c r="G5" s="18"/>
      <c r="H5" s="19"/>
      <c r="I5" s="4"/>
      <c r="J5" s="44"/>
    </row>
    <row r="6" s="1" customFormat="1" ht="20.1" customHeight="1" spans="1:9">
      <c r="A6" s="20">
        <v>1</v>
      </c>
      <c r="B6" s="21" t="str">
        <f>[2]综合概算表!B4</f>
        <v>基础设施</v>
      </c>
      <c r="C6" s="22">
        <f>[2]综合概算表!C4</f>
        <v>131098.22</v>
      </c>
      <c r="D6" s="22">
        <f>[2]综合概算表!D4</f>
        <v>33780.944725</v>
      </c>
      <c r="E6" s="23"/>
      <c r="F6" s="24">
        <f>SUM(C6:E6)</f>
        <v>164879.164725</v>
      </c>
      <c r="G6" s="18"/>
      <c r="H6" s="4"/>
      <c r="I6" s="4"/>
    </row>
    <row r="7" s="1" customFormat="1" ht="20.1" customHeight="1" spans="1:9">
      <c r="A7" s="20">
        <v>2</v>
      </c>
      <c r="B7" s="21" t="str">
        <f>[2]综合概算表!B352</f>
        <v>低碳智慧设施</v>
      </c>
      <c r="C7" s="22">
        <f>[2]综合概算表!C352</f>
        <v>0</v>
      </c>
      <c r="D7" s="22">
        <f>[2]综合概算表!D352</f>
        <v>33808.483733</v>
      </c>
      <c r="E7" s="22">
        <f>[2]综合概算表!E352</f>
        <v>0</v>
      </c>
      <c r="F7" s="22">
        <f>[2]综合概算表!F352</f>
        <v>33808.483733</v>
      </c>
      <c r="G7" s="18"/>
      <c r="H7" s="4"/>
      <c r="I7" s="4"/>
    </row>
    <row r="8" s="1" customFormat="1" ht="20.1" customHeight="1" spans="1:9">
      <c r="A8" s="20">
        <v>3</v>
      </c>
      <c r="B8" s="21" t="str">
        <f>[2]综合概算表!B484</f>
        <v>配套基础设施</v>
      </c>
      <c r="C8" s="22">
        <f>[2]综合概算表!C484</f>
        <v>54061.9284377455</v>
      </c>
      <c r="D8" s="22">
        <f>[2]综合概算表!D484</f>
        <v>22802.706</v>
      </c>
      <c r="E8" s="22">
        <f>[2]综合概算表!E484</f>
        <v>0</v>
      </c>
      <c r="F8" s="22">
        <f>[2]综合概算表!F484</f>
        <v>76864.6344377455</v>
      </c>
      <c r="G8" s="18"/>
      <c r="H8" s="4"/>
      <c r="I8" s="4"/>
    </row>
    <row r="9" s="1" customFormat="1" ht="20.1" customHeight="1" spans="1:9">
      <c r="A9" s="15" t="s">
        <v>11</v>
      </c>
      <c r="B9" s="16" t="s">
        <v>12</v>
      </c>
      <c r="C9" s="17"/>
      <c r="D9" s="25"/>
      <c r="E9" s="26">
        <f>[2]其他费用!C49</f>
        <v>23241.4701586302</v>
      </c>
      <c r="F9" s="25">
        <f>SUM(C9:E9)</f>
        <v>23241.4701586302</v>
      </c>
      <c r="G9" s="18"/>
      <c r="H9" s="4"/>
      <c r="I9" s="4"/>
    </row>
    <row r="10" s="1" customFormat="1" ht="20.1" customHeight="1" spans="1:9">
      <c r="A10" s="15" t="s">
        <v>13</v>
      </c>
      <c r="B10" s="16" t="s">
        <v>14</v>
      </c>
      <c r="C10" s="17">
        <f>SUM(C11:C12)</f>
        <v>9258.00742188727</v>
      </c>
      <c r="D10" s="17">
        <f>SUM(D11:D12)</f>
        <v>4519.6067229</v>
      </c>
      <c r="E10" s="17">
        <f>SUM(E11:E12)</f>
        <v>1162.07350793151</v>
      </c>
      <c r="F10" s="25">
        <f>SUM(C10:E10)</f>
        <v>14939.6876527188</v>
      </c>
      <c r="G10" s="18"/>
      <c r="H10" s="4"/>
      <c r="I10" s="4"/>
    </row>
    <row r="11" s="1" customFormat="1" ht="20.1" customHeight="1" spans="1:9">
      <c r="A11" s="20">
        <v>1</v>
      </c>
      <c r="B11" s="27" t="s">
        <v>15</v>
      </c>
      <c r="C11" s="22">
        <f>(C5+C9)*5%</f>
        <v>9258.00742188727</v>
      </c>
      <c r="D11" s="22">
        <f>(D5+D9)*5%</f>
        <v>4519.6067229</v>
      </c>
      <c r="E11" s="22">
        <f>(E5+E9)*5%</f>
        <v>1162.07350793151</v>
      </c>
      <c r="F11" s="24">
        <f>SUM(C11:E11)</f>
        <v>14939.6876527188</v>
      </c>
      <c r="G11" s="18"/>
      <c r="H11" s="19"/>
      <c r="I11" s="4"/>
    </row>
    <row r="12" s="1" customFormat="1" ht="20.1" customHeight="1" spans="1:9">
      <c r="A12" s="20">
        <v>2</v>
      </c>
      <c r="B12" s="28" t="s">
        <v>16</v>
      </c>
      <c r="C12" s="22"/>
      <c r="D12" s="22"/>
      <c r="E12" s="22"/>
      <c r="F12" s="24">
        <f>SUM(C12:E12)</f>
        <v>0</v>
      </c>
      <c r="G12" s="18"/>
      <c r="H12" s="4"/>
      <c r="I12" s="4"/>
    </row>
    <row r="13" s="3" customFormat="1" ht="20.1" customHeight="1" spans="1:9">
      <c r="A13" s="15" t="s">
        <v>17</v>
      </c>
      <c r="B13" s="29" t="s">
        <v>18</v>
      </c>
      <c r="C13" s="17">
        <f>SUM(C14:C17)</f>
        <v>0</v>
      </c>
      <c r="D13" s="17">
        <f>SUM(D14:D17)</f>
        <v>0</v>
      </c>
      <c r="E13" s="17">
        <v>32290</v>
      </c>
      <c r="F13" s="17">
        <v>32290</v>
      </c>
      <c r="G13" s="18"/>
      <c r="H13" s="30"/>
      <c r="I13" s="30"/>
    </row>
    <row r="14" s="3" customFormat="1" ht="20.1" customHeight="1" spans="1:9">
      <c r="A14" s="20">
        <v>1</v>
      </c>
      <c r="B14" s="31" t="s">
        <v>19</v>
      </c>
      <c r="C14" s="17"/>
      <c r="D14" s="32"/>
      <c r="E14" s="33">
        <v>27990</v>
      </c>
      <c r="F14" s="24">
        <v>27990</v>
      </c>
      <c r="G14" s="18"/>
      <c r="H14" s="30"/>
      <c r="I14" s="30"/>
    </row>
    <row r="15" s="3" customFormat="1" ht="20.1" customHeight="1" spans="1:9">
      <c r="A15" s="20">
        <v>2</v>
      </c>
      <c r="B15" s="31" t="s">
        <v>20</v>
      </c>
      <c r="C15" s="17"/>
      <c r="D15" s="32"/>
      <c r="E15" s="33">
        <v>3000</v>
      </c>
      <c r="F15" s="24">
        <f>SUM(C15:E15)</f>
        <v>3000</v>
      </c>
      <c r="G15" s="18"/>
      <c r="H15" s="30"/>
      <c r="I15" s="30"/>
    </row>
    <row r="16" s="3" customFormat="1" ht="20.1" customHeight="1" spans="1:9">
      <c r="A16" s="20">
        <v>3</v>
      </c>
      <c r="B16" s="31" t="s">
        <v>21</v>
      </c>
      <c r="C16" s="17"/>
      <c r="D16" s="32"/>
      <c r="E16" s="33">
        <v>600</v>
      </c>
      <c r="F16" s="24">
        <f>SUM(C16:E16)</f>
        <v>600</v>
      </c>
      <c r="G16" s="18"/>
      <c r="H16" s="30"/>
      <c r="I16" s="30"/>
    </row>
    <row r="17" s="3" customFormat="1" ht="20.1" customHeight="1" spans="1:9">
      <c r="A17" s="20">
        <v>4</v>
      </c>
      <c r="B17" s="31" t="s">
        <v>22</v>
      </c>
      <c r="C17" s="17"/>
      <c r="D17" s="32"/>
      <c r="E17" s="33">
        <v>700</v>
      </c>
      <c r="F17" s="24">
        <f>SUM(C17:E17)</f>
        <v>700</v>
      </c>
      <c r="G17" s="18"/>
      <c r="H17" s="30"/>
      <c r="I17" s="30"/>
    </row>
    <row r="18" s="3" customFormat="1" ht="20.1" customHeight="1" spans="1:9">
      <c r="A18" s="15" t="s">
        <v>23</v>
      </c>
      <c r="B18" s="34" t="s">
        <v>24</v>
      </c>
      <c r="C18" s="17">
        <f>C5+C9+C10+C13</f>
        <v>194418.155859633</v>
      </c>
      <c r="D18" s="17">
        <f>D5+D9+D10+D13</f>
        <v>94911.7411809</v>
      </c>
      <c r="E18" s="17">
        <f>E5+E9+E10+E13</f>
        <v>56693.5436665617</v>
      </c>
      <c r="F18" s="17">
        <f>F5+F9+F10+F13</f>
        <v>346023.440707095</v>
      </c>
      <c r="G18" s="18"/>
      <c r="H18" s="30"/>
      <c r="I18" s="30"/>
    </row>
    <row r="19" s="3" customFormat="1" ht="20.1" customHeight="1" spans="1:9">
      <c r="A19" s="15" t="s">
        <v>25</v>
      </c>
      <c r="B19" s="34" t="s">
        <v>26</v>
      </c>
      <c r="C19" s="17">
        <f>SUM(C20:C22)</f>
        <v>0</v>
      </c>
      <c r="D19" s="17">
        <f>SUM(D20:D22)</f>
        <v>0</v>
      </c>
      <c r="E19" s="17">
        <f>SUM(E20:E22)</f>
        <v>23561.8519723335</v>
      </c>
      <c r="F19" s="17">
        <f>SUM(F20:F22)</f>
        <v>23561.8519723335</v>
      </c>
      <c r="G19" s="18"/>
      <c r="H19" s="30"/>
      <c r="I19" s="30"/>
    </row>
    <row r="20" s="3" customFormat="1" ht="20.1" customHeight="1" spans="1:9">
      <c r="A20" s="20">
        <v>1</v>
      </c>
      <c r="B20" s="35" t="s">
        <v>27</v>
      </c>
      <c r="C20" s="17"/>
      <c r="D20" s="32"/>
      <c r="E20" s="33">
        <f>[2]分年投入!C5</f>
        <v>21421.7912970911</v>
      </c>
      <c r="F20" s="24">
        <f t="shared" ref="F20:F22" si="0">SUM(C20:E20)</f>
        <v>21421.7912970911</v>
      </c>
      <c r="G20" s="18"/>
      <c r="H20" s="30"/>
      <c r="I20" s="30"/>
    </row>
    <row r="21" s="3" customFormat="1" ht="20.1" customHeight="1" spans="1:9">
      <c r="A21" s="20">
        <v>2</v>
      </c>
      <c r="B21" s="35" t="s">
        <v>28</v>
      </c>
      <c r="C21" s="17"/>
      <c r="D21" s="32"/>
      <c r="E21" s="33">
        <f>[2]分年投入!C10</f>
        <v>711</v>
      </c>
      <c r="F21" s="24">
        <f t="shared" si="0"/>
        <v>711</v>
      </c>
      <c r="G21" s="18"/>
      <c r="H21" s="30"/>
      <c r="I21" s="30"/>
    </row>
    <row r="22" s="3" customFormat="1" ht="20.1" customHeight="1" spans="1:9">
      <c r="A22" s="20">
        <v>3</v>
      </c>
      <c r="B22" s="36" t="s">
        <v>29</v>
      </c>
      <c r="C22" s="17"/>
      <c r="D22" s="32"/>
      <c r="E22" s="33">
        <f>[2]分年投入!C11</f>
        <v>1429.06067524241</v>
      </c>
      <c r="F22" s="24">
        <f t="shared" si="0"/>
        <v>1429.06067524241</v>
      </c>
      <c r="G22" s="18"/>
      <c r="H22" s="30"/>
      <c r="I22" s="30"/>
    </row>
    <row r="23" s="3" customFormat="1" ht="20.1" customHeight="1" spans="1:9">
      <c r="A23" s="37" t="s">
        <v>30</v>
      </c>
      <c r="B23" s="38" t="s">
        <v>31</v>
      </c>
      <c r="C23" s="17"/>
      <c r="D23" s="32"/>
      <c r="E23" s="17">
        <v>321.86</v>
      </c>
      <c r="F23" s="25">
        <f>SUM(C23:E23)</f>
        <v>321.86</v>
      </c>
      <c r="G23" s="18"/>
      <c r="H23" s="30"/>
      <c r="I23" s="30"/>
    </row>
    <row r="24" s="4" customFormat="1" ht="20.1" customHeight="1" spans="1:255">
      <c r="A24" s="39" t="s">
        <v>32</v>
      </c>
      <c r="B24" s="40" t="s">
        <v>33</v>
      </c>
      <c r="C24" s="17">
        <f>C18+C19+C23</f>
        <v>194418.155859633</v>
      </c>
      <c r="D24" s="17">
        <f>D18+D19+D23</f>
        <v>94911.7411809</v>
      </c>
      <c r="E24" s="17">
        <f>E18+E19+E23</f>
        <v>80577.2556388953</v>
      </c>
      <c r="F24" s="17">
        <f>F18+F19+F23</f>
        <v>369907.152679428</v>
      </c>
      <c r="G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="4" customFormat="1" spans="1:255">
      <c r="A25" s="41"/>
      <c r="B25" s="41"/>
      <c r="C25" s="41"/>
      <c r="D25" s="41"/>
      <c r="E25" s="41"/>
      <c r="F25" s="42"/>
      <c r="G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="4" customFormat="1" spans="1:255">
      <c r="A26" s="41"/>
      <c r="B26" s="41"/>
      <c r="C26" s="41"/>
      <c r="D26" s="41"/>
      <c r="E26" s="41"/>
      <c r="F26" s="42"/>
      <c r="G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="4" customFormat="1" spans="1:255">
      <c r="A27" s="41"/>
      <c r="B27" s="41"/>
      <c r="C27" s="41"/>
      <c r="D27" s="41"/>
      <c r="E27" s="41"/>
      <c r="F27" s="42"/>
      <c r="G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="4" customFormat="1" spans="1:255">
      <c r="A28" s="41"/>
      <c r="B28" s="41"/>
      <c r="C28" s="41"/>
      <c r="D28" s="41"/>
      <c r="E28" s="41"/>
      <c r="F28" s="42"/>
      <c r="G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="4" customFormat="1" spans="1:255">
      <c r="A29" s="41"/>
      <c r="B29" s="41"/>
      <c r="C29" s="41"/>
      <c r="D29" s="41"/>
      <c r="E29" s="41"/>
      <c r="F29" s="41"/>
      <c r="G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="4" customFormat="1" spans="1:255">
      <c r="A30" s="41"/>
      <c r="B30" s="41"/>
      <c r="C30" s="41"/>
      <c r="D30" s="41"/>
      <c r="E30" s="41"/>
      <c r="F30" s="42"/>
      <c r="G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="4" customFormat="1" spans="1:255">
      <c r="A31" s="41"/>
      <c r="B31" s="41"/>
      <c r="C31" s="41"/>
      <c r="D31" s="41"/>
      <c r="E31" s="41"/>
      <c r="F31" s="42"/>
      <c r="G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="4" customFormat="1" spans="1:255">
      <c r="A32" s="41"/>
      <c r="B32" s="41"/>
      <c r="C32" s="41"/>
      <c r="D32" s="41"/>
      <c r="E32" s="41"/>
      <c r="F32" s="41"/>
      <c r="G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="4" customFormat="1" spans="1:255">
      <c r="A33" s="41"/>
      <c r="B33" s="41"/>
      <c r="C33" s="41"/>
      <c r="D33" s="41"/>
      <c r="E33" s="41"/>
      <c r="F33" s="43"/>
      <c r="G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="4" customFormat="1" spans="1:255">
      <c r="A34" s="41"/>
      <c r="B34" s="41"/>
      <c r="C34" s="41"/>
      <c r="D34" s="41"/>
      <c r="E34" s="41"/>
      <c r="F34" s="41"/>
      <c r="G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="4" customFormat="1" spans="1:255">
      <c r="A35" s="41"/>
      <c r="B35" s="41"/>
      <c r="C35" s="41"/>
      <c r="D35" s="41"/>
      <c r="E35" s="41"/>
      <c r="F35" s="41"/>
      <c r="G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="4" customFormat="1" spans="1:255">
      <c r="A36" s="41"/>
      <c r="B36" s="41"/>
      <c r="C36" s="41"/>
      <c r="D36" s="41"/>
      <c r="E36" s="41"/>
      <c r="F36" s="41"/>
      <c r="G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="1" customFormat="1" spans="1:9">
      <c r="A37" s="41"/>
      <c r="B37" s="41"/>
      <c r="C37" s="41"/>
      <c r="D37" s="41"/>
      <c r="E37" s="41"/>
      <c r="F37" s="41"/>
      <c r="H37" s="4"/>
      <c r="I37" s="4"/>
    </row>
    <row r="38" s="1" customFormat="1" spans="1:9">
      <c r="A38" s="41"/>
      <c r="B38" s="41"/>
      <c r="C38" s="41"/>
      <c r="D38" s="41"/>
      <c r="E38" s="41"/>
      <c r="F38" s="41"/>
      <c r="H38" s="4"/>
      <c r="I38" s="4"/>
    </row>
    <row r="39" s="1" customFormat="1" spans="1:9">
      <c r="A39" s="41"/>
      <c r="B39" s="41"/>
      <c r="C39" s="41"/>
      <c r="D39" s="41"/>
      <c r="E39" s="41"/>
      <c r="F39" s="41"/>
      <c r="H39" s="4"/>
      <c r="I39" s="4"/>
    </row>
    <row r="40" s="1" customFormat="1" spans="1:9">
      <c r="A40" s="41"/>
      <c r="B40" s="41"/>
      <c r="C40" s="41"/>
      <c r="D40" s="41"/>
      <c r="E40" s="41"/>
      <c r="F40" s="41"/>
      <c r="H40" s="4"/>
      <c r="I40" s="4"/>
    </row>
    <row r="41" s="1" customFormat="1" spans="1:9">
      <c r="A41" s="41"/>
      <c r="B41" s="41"/>
      <c r="C41" s="41"/>
      <c r="D41" s="41"/>
      <c r="E41" s="41"/>
      <c r="F41" s="41"/>
      <c r="H41" s="4"/>
      <c r="I41" s="4"/>
    </row>
    <row r="42" s="1" customFormat="1" spans="1:9">
      <c r="A42" s="41"/>
      <c r="B42" s="41"/>
      <c r="C42" s="41"/>
      <c r="D42" s="41"/>
      <c r="E42" s="41"/>
      <c r="F42" s="41"/>
      <c r="H42" s="4"/>
      <c r="I42" s="4"/>
    </row>
    <row r="43" s="1" customFormat="1" spans="1:9">
      <c r="A43" s="41"/>
      <c r="B43" s="41"/>
      <c r="C43" s="41"/>
      <c r="D43" s="41"/>
      <c r="E43" s="41"/>
      <c r="F43" s="41"/>
      <c r="H43" s="4"/>
      <c r="I43" s="4"/>
    </row>
    <row r="44" s="1" customFormat="1" spans="1:9">
      <c r="A44" s="41"/>
      <c r="B44" s="41"/>
      <c r="C44" s="41"/>
      <c r="D44" s="41"/>
      <c r="E44" s="41"/>
      <c r="F44" s="41"/>
      <c r="H44" s="4"/>
      <c r="I44" s="4"/>
    </row>
    <row r="45" s="1" customFormat="1" spans="1:9">
      <c r="A45" s="41"/>
      <c r="B45" s="41"/>
      <c r="C45" s="41"/>
      <c r="D45" s="41"/>
      <c r="E45" s="41"/>
      <c r="F45" s="41"/>
      <c r="H45" s="4"/>
      <c r="I45" s="4"/>
    </row>
    <row r="46" s="1" customFormat="1" spans="1:9">
      <c r="A46" s="41"/>
      <c r="B46" s="41"/>
      <c r="C46" s="41"/>
      <c r="D46" s="41"/>
      <c r="E46" s="41"/>
      <c r="F46" s="41"/>
      <c r="H46" s="4"/>
      <c r="I46" s="4"/>
    </row>
    <row r="47" s="1" customFormat="1" spans="1:9">
      <c r="A47" s="41"/>
      <c r="C47" s="41"/>
      <c r="D47" s="41"/>
      <c r="E47" s="41"/>
      <c r="F47" s="41"/>
      <c r="H47" s="4"/>
      <c r="I47" s="4"/>
    </row>
  </sheetData>
  <mergeCells count="2">
    <mergeCell ref="A2:F2"/>
    <mergeCell ref="A3:F3"/>
  </mergeCells>
  <printOptions horizontalCentered="1"/>
  <pageMargins left="0.590551181102362" right="0.590551181102362" top="0.78740157480315" bottom="0.748031496062992" header="0.196850393700787" footer="0.15748031496063"/>
  <pageSetup paperSize="9" scale="81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王萍</dc:creator>
  <cp:lastModifiedBy>WINNER</cp:lastModifiedBy>
  <dcterms:created xsi:type="dcterms:W3CDTF">2025-01-26T03:17:00Z</dcterms:created>
  <cp:lastPrinted>2025-01-26T03:24:00Z</cp:lastPrinted>
  <dcterms:modified xsi:type="dcterms:W3CDTF">2025-01-26T09:02:56Z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5BCC97ACC2374656B4DFAF0BB56BC095_12</vt:lpwstr>
  </property>
  <property fmtid="{D5CDD505-2E9C-101B-9397-08002B2CF9AE}" pid="3" name="KSOProductBuildVer">
    <vt:lpwstr>2052-12.1.0.19770</vt:lpwstr>
  </property>
</Properties>
</file>