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SQL Results" sheetId="1" r:id="rId1"/>
    <sheet name="SQL Statement" sheetId="2" r:id="rId2"/>
  </sheets>
  <definedNames>
    <definedName name="_xlnm.Print_Area" localSheetId="0">'SQL Results'!$A$1:$Z$52</definedName>
    <definedName name="_xlnm.Print_Titles" localSheetId="0">'SQL Results'!$1:$5</definedName>
  </definedNames>
  <calcPr fullCalcOnLoad="1"/>
</workbook>
</file>

<file path=xl/sharedStrings.xml><?xml version="1.0" encoding="utf-8"?>
<sst xmlns="http://schemas.openxmlformats.org/spreadsheetml/2006/main" count="83" uniqueCount="67">
  <si>
    <t>附件3:2017年-2018年精准扶贫对象住院情况分析表</t>
  </si>
  <si>
    <t>单位：万元</t>
  </si>
  <si>
    <t>序号</t>
  </si>
  <si>
    <t>医院名称</t>
  </si>
  <si>
    <t>住院人次</t>
  </si>
  <si>
    <t>总费用</t>
  </si>
  <si>
    <t>住院实际补偿</t>
  </si>
  <si>
    <t>报销比例</t>
  </si>
  <si>
    <t>2017年</t>
  </si>
  <si>
    <t>2018年</t>
  </si>
  <si>
    <t>补偿合计</t>
  </si>
  <si>
    <t>增减</t>
  </si>
  <si>
    <t>住院报销</t>
  </si>
  <si>
    <t>其中大病</t>
  </si>
  <si>
    <t>民政救助</t>
  </si>
  <si>
    <t>优抚补助</t>
  </si>
  <si>
    <t>补充报销</t>
  </si>
  <si>
    <t>兜底</t>
  </si>
  <si>
    <t>手工补偿</t>
  </si>
  <si>
    <t>市优抚医院</t>
  </si>
  <si>
    <t>华容区人民医院</t>
  </si>
  <si>
    <t>鄂钢医院</t>
  </si>
  <si>
    <t>汀祖卫生院</t>
  </si>
  <si>
    <t>杨叶卫生院</t>
  </si>
  <si>
    <t>沼山卫生院</t>
  </si>
  <si>
    <t>大湾卫生院</t>
  </si>
  <si>
    <t>燕矶卫生院</t>
  </si>
  <si>
    <t>鄂州凤凰医院</t>
  </si>
  <si>
    <t>鄂州市二医院</t>
  </si>
  <si>
    <t>杜山卫生院</t>
  </si>
  <si>
    <t>长港卫生院</t>
  </si>
  <si>
    <t>华仁康复医院</t>
  </si>
  <si>
    <t>东沟卫生院</t>
  </si>
  <si>
    <t>太和中心卫生院</t>
  </si>
  <si>
    <t>梁子岛卫生院</t>
  </si>
  <si>
    <t>湖北省中医院（光谷院区）</t>
  </si>
  <si>
    <t>湖北省中医院（花园山院区）</t>
  </si>
  <si>
    <t>蒲团卫生院</t>
  </si>
  <si>
    <t>葛店卫生院</t>
  </si>
  <si>
    <t>市妇幼保健院</t>
  </si>
  <si>
    <t>武汉市妇女儿童医疗保健中心</t>
  </si>
  <si>
    <t>武汉大学人民医院</t>
  </si>
  <si>
    <t>长岭卫生院</t>
  </si>
  <si>
    <t>公友卫生院</t>
  </si>
  <si>
    <t>湖北省妇幼保健院</t>
  </si>
  <si>
    <t>凤凰街道社区卫生服务中心</t>
  </si>
  <si>
    <t>泥矶卫生院</t>
  </si>
  <si>
    <t>鄂州市中医医院</t>
  </si>
  <si>
    <t>优抚医院城东分院</t>
  </si>
  <si>
    <t>新庙卫生院</t>
  </si>
  <si>
    <t>精神病医院城区分院</t>
  </si>
  <si>
    <t>武汉大学中南医院</t>
  </si>
  <si>
    <t>庙岭卫生院</t>
  </si>
  <si>
    <t>鄂州市中心医院</t>
  </si>
  <si>
    <t>沙窝卫生院</t>
  </si>
  <si>
    <t>鄂州市泽林卫生院</t>
  </si>
  <si>
    <t>碧石卫生院</t>
  </si>
  <si>
    <t>广州军区武汉总医院</t>
  </si>
  <si>
    <t>涂镇卫生院</t>
  </si>
  <si>
    <t>段店卫生院</t>
  </si>
  <si>
    <t>华容卫生院</t>
  </si>
  <si>
    <t>胡林卫生院</t>
  </si>
  <si>
    <t>花湖卫生院</t>
  </si>
  <si>
    <t>鄂州市三医院</t>
  </si>
  <si>
    <t>湖北省肿瘤医院</t>
  </si>
  <si>
    <t>合计</t>
  </si>
  <si>
    <t>SELECT
       A.AKB020 医院编码,
       A.AKB021 医院名称,
       count(1) 住院人次,
      sum(B.YKA055) 总费用,
      sum( B.YKA055 - B.YKA056) 目录内费用,
       sum(B.YKA248) 基本医疗报销,
      sum( B.YKA439) 其中大病,
      sum( B.YKE030) 补充报销,
       sum(B.YKM002) 民政救助,
       sum(B.YKM004) 优抚补助,
       sum(B.YKM005) 兜底,
       sum(B.SGBC) 手工补偿
       FROM
        ezsi.kc21k1 a,ezsi.kc24k1 b,ezsi.bm_aka130 c，ezsi.kc09_20180108 d
        WHERE A.AKC190 = B.AKC190
   AND b.AAC001 = a.AAC001
   and a.aac001=d.aac001
   and b.aka130=c.aka130
  AND b.aae036 BETWEEN to_date('2017-01-01 00:00:00','yyyy-mm-dd HH24:MI:SS') AND to_date('2017-10-31 23:59:59','yyyy-mm-dd HH24:MI:SS')
    AND B.AKA130 IN ('32', '34','31','35')
     AND B.AKB020 IN (SELECT AKB020 FROM ezsi.JZFPXZ WHERE AAE031 IS NULL)
     group by a.akb020,a.akb021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</si>
</sst>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 shrinkToFit="1"/>
    </xf>
    <xf numFmtId="0" fontId="49" fillId="0" borderId="0" xfId="0" applyNumberFormat="1" applyFont="1" applyFill="1" applyAlignment="1">
      <alignment horizontal="center"/>
    </xf>
    <xf numFmtId="0" fontId="52" fillId="0" borderId="0" xfId="0" applyNumberFormat="1" applyFont="1" applyAlignment="1">
      <alignment horizontal="center" vertical="top"/>
    </xf>
    <xf numFmtId="0" fontId="52" fillId="0" borderId="0" xfId="0" applyNumberFormat="1" applyFont="1" applyAlignment="1">
      <alignment horizontal="center" vertical="top" shrinkToFit="1"/>
    </xf>
    <xf numFmtId="0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shrinkToFit="1"/>
    </xf>
    <xf numFmtId="0" fontId="53" fillId="0" borderId="0" xfId="0" applyNumberFormat="1" applyFont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shrinkToFit="1"/>
    </xf>
    <xf numFmtId="0" fontId="52" fillId="0" borderId="0" xfId="0" applyNumberFormat="1" applyFont="1" applyFill="1" applyAlignment="1">
      <alignment horizontal="center" vertical="top"/>
    </xf>
    <xf numFmtId="0" fontId="49" fillId="0" borderId="0" xfId="0" applyNumberFormat="1" applyFont="1" applyFill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176" fontId="53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Fill="1" applyAlignment="1">
      <alignment horizontal="center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9" fontId="53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workbookViewId="0" topLeftCell="H1">
      <selection activeCell="P11" sqref="P11"/>
    </sheetView>
  </sheetViews>
  <sheetFormatPr defaultColWidth="9.140625" defaultRowHeight="12.75"/>
  <cols>
    <col min="1" max="1" width="4.28125" style="8" customWidth="1"/>
    <col min="2" max="2" width="14.57421875" style="9" customWidth="1"/>
    <col min="3" max="15" width="7.8515625" style="8" customWidth="1"/>
    <col min="16" max="21" width="7.8515625" style="10" customWidth="1"/>
    <col min="22" max="26" width="7.8515625" style="7" customWidth="1"/>
    <col min="27" max="27" width="9.140625" style="7" customWidth="1"/>
    <col min="28" max="28" width="12.8515625" style="7" bestFit="1" customWidth="1"/>
    <col min="29" max="16384" width="9.140625" style="7" customWidth="1"/>
  </cols>
  <sheetData>
    <row r="1" spans="1:26" s="3" customFormat="1" ht="30.75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5"/>
      <c r="Q1" s="25"/>
      <c r="R1" s="25"/>
      <c r="S1" s="25"/>
      <c r="T1" s="25"/>
      <c r="U1" s="25"/>
      <c r="V1" s="11"/>
      <c r="W1" s="11"/>
      <c r="X1" s="11"/>
      <c r="Y1" s="11"/>
      <c r="Z1" s="11"/>
    </row>
    <row r="2" spans="1:25" s="4" customFormat="1" ht="18.75" customHeight="1">
      <c r="A2" s="13"/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6"/>
      <c r="Q2" s="26"/>
      <c r="R2" s="26"/>
      <c r="S2" s="26"/>
      <c r="T2" s="26"/>
      <c r="U2" s="26"/>
      <c r="Y2" s="33" t="s">
        <v>1</v>
      </c>
    </row>
    <row r="3" spans="1:26" s="5" customFormat="1" ht="30" customHeight="1">
      <c r="A3" s="16" t="s">
        <v>2</v>
      </c>
      <c r="B3" s="17" t="s">
        <v>3</v>
      </c>
      <c r="C3" s="18" t="s">
        <v>4</v>
      </c>
      <c r="D3" s="18"/>
      <c r="E3" s="18"/>
      <c r="F3" s="18" t="s">
        <v>5</v>
      </c>
      <c r="G3" s="19"/>
      <c r="H3" s="19"/>
      <c r="I3" s="18" t="s">
        <v>6</v>
      </c>
      <c r="J3" s="18"/>
      <c r="K3" s="18"/>
      <c r="L3" s="18"/>
      <c r="M3" s="18"/>
      <c r="N3" s="18"/>
      <c r="O3" s="18"/>
      <c r="P3" s="27"/>
      <c r="Q3" s="27"/>
      <c r="R3" s="27"/>
      <c r="S3" s="27"/>
      <c r="T3" s="27"/>
      <c r="U3" s="27"/>
      <c r="V3" s="18"/>
      <c r="W3" s="18"/>
      <c r="X3" s="18"/>
      <c r="Y3" s="31" t="s">
        <v>7</v>
      </c>
      <c r="Z3" s="31"/>
    </row>
    <row r="4" spans="1:26" s="5" customFormat="1" ht="22.5" customHeight="1">
      <c r="A4" s="16"/>
      <c r="B4" s="17"/>
      <c r="C4" s="18"/>
      <c r="D4" s="18"/>
      <c r="E4" s="18"/>
      <c r="F4" s="19"/>
      <c r="G4" s="19"/>
      <c r="H4" s="19"/>
      <c r="I4" s="18" t="s">
        <v>8</v>
      </c>
      <c r="J4" s="18"/>
      <c r="K4" s="18"/>
      <c r="L4" s="18"/>
      <c r="M4" s="18"/>
      <c r="N4" s="18"/>
      <c r="O4" s="18"/>
      <c r="P4" s="28" t="s">
        <v>9</v>
      </c>
      <c r="Q4" s="28"/>
      <c r="R4" s="28"/>
      <c r="S4" s="28"/>
      <c r="T4" s="28"/>
      <c r="U4" s="28"/>
      <c r="V4" s="18" t="s">
        <v>10</v>
      </c>
      <c r="W4" s="18"/>
      <c r="X4" s="18"/>
      <c r="Y4" s="31"/>
      <c r="Z4" s="31"/>
    </row>
    <row r="5" spans="1:26" s="6" customFormat="1" ht="24" customHeight="1">
      <c r="A5" s="16"/>
      <c r="B5" s="17"/>
      <c r="C5" s="18" t="s">
        <v>8</v>
      </c>
      <c r="D5" s="18" t="s">
        <v>9</v>
      </c>
      <c r="E5" s="18" t="s">
        <v>11</v>
      </c>
      <c r="F5" s="18" t="s">
        <v>8</v>
      </c>
      <c r="G5" s="18" t="s">
        <v>9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27" t="s">
        <v>12</v>
      </c>
      <c r="Q5" s="27" t="s">
        <v>13</v>
      </c>
      <c r="R5" s="27" t="s">
        <v>16</v>
      </c>
      <c r="S5" s="27" t="s">
        <v>14</v>
      </c>
      <c r="T5" s="27" t="s">
        <v>17</v>
      </c>
      <c r="U5" s="27" t="s">
        <v>18</v>
      </c>
      <c r="V5" s="18" t="s">
        <v>8</v>
      </c>
      <c r="W5" s="18" t="s">
        <v>9</v>
      </c>
      <c r="X5" s="31" t="s">
        <v>11</v>
      </c>
      <c r="Y5" s="31" t="s">
        <v>8</v>
      </c>
      <c r="Z5" s="31" t="s">
        <v>9</v>
      </c>
    </row>
    <row r="6" spans="1:26" ht="18.75" customHeight="1">
      <c r="A6" s="20">
        <v>1</v>
      </c>
      <c r="B6" s="17" t="s">
        <v>19</v>
      </c>
      <c r="C6" s="18">
        <v>389</v>
      </c>
      <c r="D6" s="18">
        <v>205</v>
      </c>
      <c r="E6" s="18">
        <f>D6-C6</f>
        <v>-184</v>
      </c>
      <c r="F6" s="21">
        <v>82.464461</v>
      </c>
      <c r="G6" s="21">
        <v>41.039244000000004</v>
      </c>
      <c r="H6" s="21">
        <f>G6-F6</f>
        <v>-41.425216999999996</v>
      </c>
      <c r="I6" s="21">
        <v>72.49170600000001</v>
      </c>
      <c r="J6" s="21">
        <v>0.015222999999999999</v>
      </c>
      <c r="K6" s="21">
        <v>0.051215</v>
      </c>
      <c r="L6" s="21">
        <v>0</v>
      </c>
      <c r="M6" s="21">
        <v>0</v>
      </c>
      <c r="N6" s="21">
        <v>0</v>
      </c>
      <c r="O6" s="21">
        <v>2.555909</v>
      </c>
      <c r="P6" s="29">
        <v>39.185319</v>
      </c>
      <c r="Q6" s="29">
        <v>0</v>
      </c>
      <c r="R6" s="29">
        <v>0.011318</v>
      </c>
      <c r="S6" s="29">
        <v>0.911877</v>
      </c>
      <c r="T6" s="29">
        <v>0.0015550000000000002</v>
      </c>
      <c r="U6" s="29">
        <v>0.010782</v>
      </c>
      <c r="V6" s="21">
        <f>I6+K6+L6+M6+N6+O6</f>
        <v>75.09883</v>
      </c>
      <c r="W6" s="21">
        <f>P6+R6+S6+T6+U6</f>
        <v>40.120851</v>
      </c>
      <c r="X6" s="21">
        <f>W6-V6</f>
        <v>-34.977979000000005</v>
      </c>
      <c r="Y6" s="34">
        <f>V6/F6</f>
        <v>0.910681147846222</v>
      </c>
      <c r="Z6" s="34">
        <f>W6/G6</f>
        <v>0.9776215906901209</v>
      </c>
    </row>
    <row r="7" spans="1:26" ht="18.75" customHeight="1">
      <c r="A7" s="20">
        <v>2</v>
      </c>
      <c r="B7" s="17" t="s">
        <v>20</v>
      </c>
      <c r="C7" s="18">
        <v>185</v>
      </c>
      <c r="D7" s="18">
        <v>894</v>
      </c>
      <c r="E7" s="18">
        <f aca="true" t="shared" si="0" ref="E7:E52">D7-C7</f>
        <v>709</v>
      </c>
      <c r="F7" s="21">
        <v>54.81786700000001</v>
      </c>
      <c r="G7" s="21">
        <v>290.675298</v>
      </c>
      <c r="H7" s="21">
        <f aca="true" t="shared" si="1" ref="H7:H52">G7-F7</f>
        <v>235.857431</v>
      </c>
      <c r="I7" s="21">
        <v>41.782125</v>
      </c>
      <c r="J7" s="21">
        <v>0.23169</v>
      </c>
      <c r="K7" s="21">
        <v>0.028919999999999998</v>
      </c>
      <c r="L7" s="21">
        <v>0</v>
      </c>
      <c r="M7" s="21">
        <v>0</v>
      </c>
      <c r="N7" s="21">
        <v>0</v>
      </c>
      <c r="O7" s="21">
        <v>4.109908</v>
      </c>
      <c r="P7" s="29">
        <v>259.808515</v>
      </c>
      <c r="Q7" s="29">
        <v>0.5223770000000001</v>
      </c>
      <c r="R7" s="29">
        <v>1.708191</v>
      </c>
      <c r="S7" s="29">
        <v>13.07353</v>
      </c>
      <c r="T7" s="29">
        <v>0</v>
      </c>
      <c r="U7" s="29">
        <v>0.066871</v>
      </c>
      <c r="V7" s="21">
        <f aca="true" t="shared" si="2" ref="V7:V52">I7+K7+L7+M7+N7+O7</f>
        <v>45.920953</v>
      </c>
      <c r="W7" s="21">
        <f aca="true" t="shared" si="3" ref="W7:W52">P7+R7+S7+T7+U7</f>
        <v>274.657107</v>
      </c>
      <c r="X7" s="21">
        <f aca="true" t="shared" si="4" ref="X7:X52">W7-V7</f>
        <v>228.736154</v>
      </c>
      <c r="Y7" s="34">
        <f aca="true" t="shared" si="5" ref="Y7:Y52">V7/F7</f>
        <v>0.8377004709066843</v>
      </c>
      <c r="Z7" s="34">
        <f aca="true" t="shared" si="6" ref="Z7:Z52">W7/G7</f>
        <v>0.9448931811192295</v>
      </c>
    </row>
    <row r="8" spans="1:26" ht="18.75" customHeight="1">
      <c r="A8" s="20">
        <v>3</v>
      </c>
      <c r="B8" s="17" t="s">
        <v>21</v>
      </c>
      <c r="C8" s="18">
        <v>516</v>
      </c>
      <c r="D8" s="18">
        <v>660</v>
      </c>
      <c r="E8" s="18">
        <f t="shared" si="0"/>
        <v>144</v>
      </c>
      <c r="F8" s="21">
        <v>868.389466</v>
      </c>
      <c r="G8" s="21">
        <v>709.6328179999999</v>
      </c>
      <c r="H8" s="21">
        <f t="shared" si="1"/>
        <v>-158.75664800000004</v>
      </c>
      <c r="I8" s="21">
        <v>673.883834</v>
      </c>
      <c r="J8" s="21">
        <v>108.431123</v>
      </c>
      <c r="K8" s="21">
        <v>1.368052</v>
      </c>
      <c r="L8" s="21">
        <v>0</v>
      </c>
      <c r="M8" s="21">
        <v>0</v>
      </c>
      <c r="N8" s="21">
        <v>0</v>
      </c>
      <c r="O8" s="21">
        <v>48.759803000000005</v>
      </c>
      <c r="P8" s="29">
        <v>594.6332990000001</v>
      </c>
      <c r="Q8" s="29">
        <v>75.38854599999999</v>
      </c>
      <c r="R8" s="29">
        <v>11.029850999999999</v>
      </c>
      <c r="S8" s="29">
        <v>59.136540000000004</v>
      </c>
      <c r="T8" s="29">
        <v>14.158965</v>
      </c>
      <c r="U8" s="29">
        <v>0.620672</v>
      </c>
      <c r="V8" s="21">
        <f t="shared" si="2"/>
        <v>724.011689</v>
      </c>
      <c r="W8" s="21">
        <f t="shared" si="3"/>
        <v>679.579327</v>
      </c>
      <c r="X8" s="21">
        <f t="shared" si="4"/>
        <v>-44.43236200000001</v>
      </c>
      <c r="Y8" s="34">
        <f t="shared" si="5"/>
        <v>0.8337407549805539</v>
      </c>
      <c r="Z8" s="34">
        <f t="shared" si="6"/>
        <v>0.9576492374116781</v>
      </c>
    </row>
    <row r="9" spans="1:26" ht="18.75" customHeight="1">
      <c r="A9" s="20">
        <v>4</v>
      </c>
      <c r="B9" s="17" t="s">
        <v>22</v>
      </c>
      <c r="C9" s="18">
        <v>209</v>
      </c>
      <c r="D9" s="18">
        <v>662</v>
      </c>
      <c r="E9" s="18">
        <f t="shared" si="0"/>
        <v>453</v>
      </c>
      <c r="F9" s="21">
        <v>35.435556</v>
      </c>
      <c r="G9" s="21">
        <v>126.46635900000001</v>
      </c>
      <c r="H9" s="21">
        <f t="shared" si="1"/>
        <v>91.03080300000002</v>
      </c>
      <c r="I9" s="21">
        <v>31.744403000000002</v>
      </c>
      <c r="J9" s="21">
        <v>0.005767</v>
      </c>
      <c r="K9" s="21">
        <v>0.034339</v>
      </c>
      <c r="L9" s="21">
        <v>0</v>
      </c>
      <c r="M9" s="21">
        <v>0</v>
      </c>
      <c r="N9" s="21">
        <v>0</v>
      </c>
      <c r="O9" s="21">
        <v>0.735783</v>
      </c>
      <c r="P9" s="29">
        <v>120.911543</v>
      </c>
      <c r="Q9" s="29">
        <v>0.021897</v>
      </c>
      <c r="R9" s="29">
        <v>0.5098779999999999</v>
      </c>
      <c r="S9" s="29">
        <v>0.9121819999999999</v>
      </c>
      <c r="T9" s="29">
        <v>0.0066549999999999995</v>
      </c>
      <c r="U9" s="29">
        <v>0.0034850000000000003</v>
      </c>
      <c r="V9" s="21">
        <f t="shared" si="2"/>
        <v>32.514525</v>
      </c>
      <c r="W9" s="21">
        <f t="shared" si="3"/>
        <v>122.34374299999999</v>
      </c>
      <c r="X9" s="21">
        <f t="shared" si="4"/>
        <v>89.829218</v>
      </c>
      <c r="Y9" s="34">
        <f t="shared" si="5"/>
        <v>0.9175677954650973</v>
      </c>
      <c r="Z9" s="34">
        <f t="shared" si="6"/>
        <v>0.9674014810531548</v>
      </c>
    </row>
    <row r="10" spans="1:26" ht="18.75" customHeight="1">
      <c r="A10" s="20">
        <v>5</v>
      </c>
      <c r="B10" s="17" t="s">
        <v>23</v>
      </c>
      <c r="C10" s="18">
        <v>281</v>
      </c>
      <c r="D10" s="18">
        <v>598</v>
      </c>
      <c r="E10" s="18">
        <f t="shared" si="0"/>
        <v>317</v>
      </c>
      <c r="F10" s="21">
        <v>30.074407</v>
      </c>
      <c r="G10" s="21">
        <v>73.579392</v>
      </c>
      <c r="H10" s="21">
        <f t="shared" si="1"/>
        <v>43.504985</v>
      </c>
      <c r="I10" s="21">
        <v>27.42418</v>
      </c>
      <c r="J10" s="21">
        <v>0.013018</v>
      </c>
      <c r="K10" s="21">
        <v>0.032585</v>
      </c>
      <c r="L10" s="21">
        <v>0</v>
      </c>
      <c r="M10" s="21">
        <v>0</v>
      </c>
      <c r="N10" s="21">
        <v>0.00037799999999999997</v>
      </c>
      <c r="O10" s="21">
        <v>0.55893</v>
      </c>
      <c r="P10" s="29">
        <v>71.835934</v>
      </c>
      <c r="Q10" s="29">
        <v>0.010713</v>
      </c>
      <c r="R10" s="29">
        <v>0.12465899999999999</v>
      </c>
      <c r="S10" s="29">
        <v>0.338893</v>
      </c>
      <c r="T10" s="29">
        <v>0.000484</v>
      </c>
      <c r="U10" s="29">
        <v>0</v>
      </c>
      <c r="V10" s="21">
        <f t="shared" si="2"/>
        <v>28.016073000000002</v>
      </c>
      <c r="W10" s="21">
        <f t="shared" si="3"/>
        <v>72.29996999999999</v>
      </c>
      <c r="X10" s="21">
        <f t="shared" si="4"/>
        <v>44.28389699999998</v>
      </c>
      <c r="Y10" s="34">
        <f t="shared" si="5"/>
        <v>0.9315586172655043</v>
      </c>
      <c r="Z10" s="34">
        <f t="shared" si="6"/>
        <v>0.9826116801834948</v>
      </c>
    </row>
    <row r="11" spans="1:26" ht="18.75" customHeight="1">
      <c r="A11" s="20">
        <v>6</v>
      </c>
      <c r="B11" s="17" t="s">
        <v>24</v>
      </c>
      <c r="C11" s="18">
        <v>313</v>
      </c>
      <c r="D11" s="18">
        <v>904</v>
      </c>
      <c r="E11" s="18">
        <f t="shared" si="0"/>
        <v>591</v>
      </c>
      <c r="F11" s="21">
        <v>40.741108000000004</v>
      </c>
      <c r="G11" s="21">
        <v>114.977919</v>
      </c>
      <c r="H11" s="21">
        <f t="shared" si="1"/>
        <v>74.23681099999999</v>
      </c>
      <c r="I11" s="21">
        <v>35.773812</v>
      </c>
      <c r="J11" s="21">
        <v>0.034385</v>
      </c>
      <c r="K11" s="21">
        <v>0.0047729999999999995</v>
      </c>
      <c r="L11" s="21">
        <v>0</v>
      </c>
      <c r="M11" s="21">
        <v>0</v>
      </c>
      <c r="N11" s="21">
        <v>0</v>
      </c>
      <c r="O11" s="21">
        <v>1.7174029999999998</v>
      </c>
      <c r="P11" s="29">
        <v>112.541847</v>
      </c>
      <c r="Q11" s="29">
        <v>0.032526</v>
      </c>
      <c r="R11" s="29">
        <v>0.053562</v>
      </c>
      <c r="S11" s="29">
        <v>0.579671</v>
      </c>
      <c r="T11" s="29">
        <v>0.002502</v>
      </c>
      <c r="U11" s="29">
        <v>0</v>
      </c>
      <c r="V11" s="21">
        <f t="shared" si="2"/>
        <v>37.495988</v>
      </c>
      <c r="W11" s="21">
        <f t="shared" si="3"/>
        <v>113.17758200000002</v>
      </c>
      <c r="X11" s="21">
        <f t="shared" si="4"/>
        <v>75.68159400000002</v>
      </c>
      <c r="Y11" s="34">
        <f t="shared" si="5"/>
        <v>0.9203477725740791</v>
      </c>
      <c r="Z11" s="34">
        <f t="shared" si="6"/>
        <v>0.984341889158735</v>
      </c>
    </row>
    <row r="12" spans="1:26" ht="18.75" customHeight="1">
      <c r="A12" s="20">
        <v>7</v>
      </c>
      <c r="B12" s="17" t="s">
        <v>25</v>
      </c>
      <c r="C12" s="18">
        <v>17</v>
      </c>
      <c r="D12" s="18">
        <v>80</v>
      </c>
      <c r="E12" s="18">
        <f t="shared" si="0"/>
        <v>63</v>
      </c>
      <c r="F12" s="21">
        <v>1.218496</v>
      </c>
      <c r="G12" s="21">
        <v>7.877677</v>
      </c>
      <c r="H12" s="21">
        <f t="shared" si="1"/>
        <v>6.659181</v>
      </c>
      <c r="I12" s="21">
        <v>1.149726</v>
      </c>
      <c r="J12" s="21">
        <v>0</v>
      </c>
      <c r="K12" s="21">
        <v>0.000794</v>
      </c>
      <c r="L12" s="21">
        <v>0</v>
      </c>
      <c r="M12" s="21">
        <v>0</v>
      </c>
      <c r="N12" s="21">
        <v>0</v>
      </c>
      <c r="O12" s="21">
        <v>0.012232999999999999</v>
      </c>
      <c r="P12" s="29">
        <v>7.656286</v>
      </c>
      <c r="Q12" s="29">
        <v>0.039493</v>
      </c>
      <c r="R12" s="29">
        <v>0.009367</v>
      </c>
      <c r="S12" s="29">
        <v>0.103448</v>
      </c>
      <c r="T12" s="29">
        <v>0</v>
      </c>
      <c r="U12" s="29">
        <v>0</v>
      </c>
      <c r="V12" s="21">
        <f t="shared" si="2"/>
        <v>1.162753</v>
      </c>
      <c r="W12" s="21">
        <f t="shared" si="3"/>
        <v>7.769101</v>
      </c>
      <c r="X12" s="21">
        <f t="shared" si="4"/>
        <v>6.6063480000000006</v>
      </c>
      <c r="Y12" s="34">
        <f t="shared" si="5"/>
        <v>0.9542526196228793</v>
      </c>
      <c r="Z12" s="34">
        <f t="shared" si="6"/>
        <v>0.9862172566862033</v>
      </c>
    </row>
    <row r="13" spans="1:26" ht="18.75" customHeight="1">
      <c r="A13" s="20">
        <v>8</v>
      </c>
      <c r="B13" s="17" t="s">
        <v>26</v>
      </c>
      <c r="C13" s="18">
        <v>184</v>
      </c>
      <c r="D13" s="18">
        <v>320</v>
      </c>
      <c r="E13" s="18">
        <f t="shared" si="0"/>
        <v>136</v>
      </c>
      <c r="F13" s="21">
        <v>21.809147</v>
      </c>
      <c r="G13" s="21">
        <v>40.062208</v>
      </c>
      <c r="H13" s="21">
        <f t="shared" si="1"/>
        <v>18.253061</v>
      </c>
      <c r="I13" s="21">
        <v>20.08635</v>
      </c>
      <c r="J13" s="21">
        <v>0.0034270000000000004</v>
      </c>
      <c r="K13" s="21">
        <v>0.01542</v>
      </c>
      <c r="L13" s="21">
        <v>0</v>
      </c>
      <c r="M13" s="21">
        <v>0</v>
      </c>
      <c r="N13" s="21">
        <v>0</v>
      </c>
      <c r="O13" s="21">
        <v>0.363954</v>
      </c>
      <c r="P13" s="29">
        <v>39.294585</v>
      </c>
      <c r="Q13" s="29">
        <v>0.010245</v>
      </c>
      <c r="R13" s="29">
        <v>0.011729999999999999</v>
      </c>
      <c r="S13" s="29">
        <v>0.312243</v>
      </c>
      <c r="T13" s="29">
        <v>0</v>
      </c>
      <c r="U13" s="29">
        <v>0</v>
      </c>
      <c r="V13" s="21">
        <f t="shared" si="2"/>
        <v>20.465723999999998</v>
      </c>
      <c r="W13" s="21">
        <f t="shared" si="3"/>
        <v>39.618558</v>
      </c>
      <c r="X13" s="21">
        <f t="shared" si="4"/>
        <v>19.152834000000002</v>
      </c>
      <c r="Y13" s="34">
        <f t="shared" si="5"/>
        <v>0.9384009379183881</v>
      </c>
      <c r="Z13" s="34">
        <f t="shared" si="6"/>
        <v>0.9889259723278357</v>
      </c>
    </row>
    <row r="14" spans="1:26" ht="18.75" customHeight="1">
      <c r="A14" s="20">
        <v>9</v>
      </c>
      <c r="B14" s="17" t="s">
        <v>27</v>
      </c>
      <c r="C14" s="18">
        <v>951</v>
      </c>
      <c r="D14" s="18">
        <v>699</v>
      </c>
      <c r="E14" s="18">
        <f t="shared" si="0"/>
        <v>-252</v>
      </c>
      <c r="F14" s="21">
        <v>322.914096</v>
      </c>
      <c r="G14" s="21">
        <v>241.83318500000001</v>
      </c>
      <c r="H14" s="21">
        <f t="shared" si="1"/>
        <v>-81.08091099999996</v>
      </c>
      <c r="I14" s="21">
        <v>270.997384</v>
      </c>
      <c r="J14" s="21">
        <v>0.743037</v>
      </c>
      <c r="K14" s="21">
        <v>1.2789709999999999</v>
      </c>
      <c r="L14" s="21">
        <v>0</v>
      </c>
      <c r="M14" s="21">
        <v>0</v>
      </c>
      <c r="N14" s="21">
        <v>0.05998200000000001</v>
      </c>
      <c r="O14" s="21">
        <v>18.885773999999998</v>
      </c>
      <c r="P14" s="29">
        <v>225.45241299999998</v>
      </c>
      <c r="Q14" s="29">
        <v>0</v>
      </c>
      <c r="R14" s="29">
        <v>0.006511</v>
      </c>
      <c r="S14" s="29">
        <v>11.003042</v>
      </c>
      <c r="T14" s="29">
        <v>0.32023</v>
      </c>
      <c r="U14" s="29">
        <v>0</v>
      </c>
      <c r="V14" s="21">
        <f t="shared" si="2"/>
        <v>291.22211100000004</v>
      </c>
      <c r="W14" s="21">
        <f t="shared" si="3"/>
        <v>236.78219599999997</v>
      </c>
      <c r="X14" s="21">
        <f t="shared" si="4"/>
        <v>-54.43991500000007</v>
      </c>
      <c r="Y14" s="34">
        <f t="shared" si="5"/>
        <v>0.9018562974098228</v>
      </c>
      <c r="Z14" s="34">
        <f t="shared" si="6"/>
        <v>0.9791137473544004</v>
      </c>
    </row>
    <row r="15" spans="1:26" ht="18.75" customHeight="1">
      <c r="A15" s="20">
        <v>10</v>
      </c>
      <c r="B15" s="17" t="s">
        <v>28</v>
      </c>
      <c r="C15" s="18">
        <v>814</v>
      </c>
      <c r="D15" s="18">
        <v>849</v>
      </c>
      <c r="E15" s="18">
        <f t="shared" si="0"/>
        <v>35</v>
      </c>
      <c r="F15" s="21">
        <v>1129.927776</v>
      </c>
      <c r="G15" s="21">
        <v>897.294649</v>
      </c>
      <c r="H15" s="21">
        <f t="shared" si="1"/>
        <v>-232.63312699999994</v>
      </c>
      <c r="I15" s="21">
        <v>892.4684710000001</v>
      </c>
      <c r="J15" s="21">
        <v>73.821403</v>
      </c>
      <c r="K15" s="21">
        <v>23.066342000000002</v>
      </c>
      <c r="L15" s="21">
        <v>0.3</v>
      </c>
      <c r="M15" s="21">
        <v>0.045675</v>
      </c>
      <c r="N15" s="21">
        <v>0</v>
      </c>
      <c r="O15" s="21">
        <v>33.848191</v>
      </c>
      <c r="P15" s="29">
        <v>761.337317</v>
      </c>
      <c r="Q15" s="29">
        <v>28.666898</v>
      </c>
      <c r="R15" s="29">
        <v>15.273142000000002</v>
      </c>
      <c r="S15" s="29">
        <v>41.324479</v>
      </c>
      <c r="T15" s="29">
        <v>8.724544999999999</v>
      </c>
      <c r="U15" s="29">
        <v>3.12945</v>
      </c>
      <c r="V15" s="21">
        <f t="shared" si="2"/>
        <v>949.728679</v>
      </c>
      <c r="W15" s="21">
        <f t="shared" si="3"/>
        <v>829.788933</v>
      </c>
      <c r="X15" s="21">
        <f t="shared" si="4"/>
        <v>-119.93974600000001</v>
      </c>
      <c r="Y15" s="34">
        <f t="shared" si="5"/>
        <v>0.8405215794960686</v>
      </c>
      <c r="Z15" s="34">
        <f t="shared" si="6"/>
        <v>0.9247675041022115</v>
      </c>
    </row>
    <row r="16" spans="1:26" ht="18.75" customHeight="1">
      <c r="A16" s="20">
        <v>11</v>
      </c>
      <c r="B16" s="17" t="s">
        <v>29</v>
      </c>
      <c r="C16" s="18">
        <v>391</v>
      </c>
      <c r="D16" s="18">
        <v>747</v>
      </c>
      <c r="E16" s="18">
        <f t="shared" si="0"/>
        <v>356</v>
      </c>
      <c r="F16" s="21">
        <v>47.989717999999996</v>
      </c>
      <c r="G16" s="21">
        <v>89.372576</v>
      </c>
      <c r="H16" s="21">
        <f t="shared" si="1"/>
        <v>41.382858</v>
      </c>
      <c r="I16" s="21">
        <v>43.951124</v>
      </c>
      <c r="J16" s="21">
        <v>0.014021</v>
      </c>
      <c r="K16" s="21">
        <v>0.06200599999999999</v>
      </c>
      <c r="L16" s="21">
        <v>0</v>
      </c>
      <c r="M16" s="21">
        <v>0</v>
      </c>
      <c r="N16" s="21">
        <v>0</v>
      </c>
      <c r="O16" s="21">
        <v>0.6917979999999999</v>
      </c>
      <c r="P16" s="29">
        <v>84.810613</v>
      </c>
      <c r="Q16" s="29">
        <v>0.010402</v>
      </c>
      <c r="R16" s="29">
        <v>0.275505</v>
      </c>
      <c r="S16" s="29">
        <v>0.6302939999999999</v>
      </c>
      <c r="T16" s="29">
        <v>0.008419</v>
      </c>
      <c r="U16" s="29">
        <v>0</v>
      </c>
      <c r="V16" s="21">
        <f t="shared" si="2"/>
        <v>44.704927999999995</v>
      </c>
      <c r="W16" s="21">
        <f t="shared" si="3"/>
        <v>85.72483100000001</v>
      </c>
      <c r="X16" s="21">
        <f t="shared" si="4"/>
        <v>41.01990300000001</v>
      </c>
      <c r="Y16" s="34">
        <f t="shared" si="5"/>
        <v>0.9315522129136078</v>
      </c>
      <c r="Z16" s="34">
        <f t="shared" si="6"/>
        <v>0.9591849629577648</v>
      </c>
    </row>
    <row r="17" spans="1:26" ht="18.75" customHeight="1">
      <c r="A17" s="20">
        <v>12</v>
      </c>
      <c r="B17" s="17" t="s">
        <v>30</v>
      </c>
      <c r="C17" s="18">
        <v>105</v>
      </c>
      <c r="D17" s="18">
        <v>172</v>
      </c>
      <c r="E17" s="18">
        <f t="shared" si="0"/>
        <v>67</v>
      </c>
      <c r="F17" s="21">
        <v>16.43666</v>
      </c>
      <c r="G17" s="21">
        <v>29.604175</v>
      </c>
      <c r="H17" s="21">
        <f t="shared" si="1"/>
        <v>13.167515000000002</v>
      </c>
      <c r="I17" s="21">
        <v>14.301073</v>
      </c>
      <c r="J17" s="21">
        <v>0.002947</v>
      </c>
      <c r="K17" s="21">
        <v>0.001196</v>
      </c>
      <c r="L17" s="21">
        <v>0</v>
      </c>
      <c r="M17" s="21">
        <v>0</v>
      </c>
      <c r="N17" s="21">
        <v>0</v>
      </c>
      <c r="O17" s="21">
        <v>0.49928599999999995</v>
      </c>
      <c r="P17" s="29">
        <v>28.371236</v>
      </c>
      <c r="Q17" s="29">
        <v>0.0058969999999999995</v>
      </c>
      <c r="R17" s="29">
        <v>0.088754</v>
      </c>
      <c r="S17" s="29">
        <v>0.197131</v>
      </c>
      <c r="T17" s="29">
        <v>0</v>
      </c>
      <c r="U17" s="29">
        <v>0.001893</v>
      </c>
      <c r="V17" s="21">
        <f t="shared" si="2"/>
        <v>14.801555</v>
      </c>
      <c r="W17" s="21">
        <f t="shared" si="3"/>
        <v>28.659014</v>
      </c>
      <c r="X17" s="21">
        <f t="shared" si="4"/>
        <v>13.857458999999999</v>
      </c>
      <c r="Y17" s="34">
        <f t="shared" si="5"/>
        <v>0.9005208479094902</v>
      </c>
      <c r="Z17" s="34">
        <f t="shared" si="6"/>
        <v>0.9680733882974276</v>
      </c>
    </row>
    <row r="18" spans="1:26" ht="18.75" customHeight="1">
      <c r="A18" s="20">
        <v>13</v>
      </c>
      <c r="B18" s="17" t="s">
        <v>31</v>
      </c>
      <c r="C18" s="18">
        <v>52</v>
      </c>
      <c r="D18" s="18">
        <v>31</v>
      </c>
      <c r="E18" s="18">
        <f t="shared" si="0"/>
        <v>-21</v>
      </c>
      <c r="F18" s="21">
        <v>25.797936</v>
      </c>
      <c r="G18" s="21">
        <v>23.264174</v>
      </c>
      <c r="H18" s="21">
        <f t="shared" si="1"/>
        <v>-2.5337619999999994</v>
      </c>
      <c r="I18" s="21">
        <v>19.972483</v>
      </c>
      <c r="J18" s="21">
        <v>0.1143</v>
      </c>
      <c r="K18" s="21">
        <v>0</v>
      </c>
      <c r="L18" s="21">
        <v>0</v>
      </c>
      <c r="M18" s="21">
        <v>0</v>
      </c>
      <c r="N18" s="21">
        <v>0</v>
      </c>
      <c r="O18" s="21">
        <v>3.0187310000000003</v>
      </c>
      <c r="P18" s="29">
        <v>21.024060000000002</v>
      </c>
      <c r="Q18" s="29">
        <v>0.054568</v>
      </c>
      <c r="R18" s="29">
        <v>0.07475</v>
      </c>
      <c r="S18" s="29">
        <v>0.602187</v>
      </c>
      <c r="T18" s="29">
        <v>0</v>
      </c>
      <c r="U18" s="29">
        <v>0.0207</v>
      </c>
      <c r="V18" s="21">
        <f t="shared" si="2"/>
        <v>22.991214</v>
      </c>
      <c r="W18" s="21">
        <f t="shared" si="3"/>
        <v>21.721697000000006</v>
      </c>
      <c r="X18" s="21">
        <f t="shared" si="4"/>
        <v>-1.2695169999999933</v>
      </c>
      <c r="Y18" s="34">
        <f t="shared" si="5"/>
        <v>0.891203621871145</v>
      </c>
      <c r="Z18" s="34">
        <f t="shared" si="6"/>
        <v>0.9336973236187112</v>
      </c>
    </row>
    <row r="19" spans="1:26" ht="18.75" customHeight="1">
      <c r="A19" s="20">
        <v>14</v>
      </c>
      <c r="B19" s="17" t="s">
        <v>32</v>
      </c>
      <c r="C19" s="18">
        <v>379</v>
      </c>
      <c r="D19" s="18">
        <v>1206</v>
      </c>
      <c r="E19" s="18">
        <f t="shared" si="0"/>
        <v>827</v>
      </c>
      <c r="F19" s="21">
        <v>46.191342</v>
      </c>
      <c r="G19" s="21">
        <v>165.762637</v>
      </c>
      <c r="H19" s="21">
        <f t="shared" si="1"/>
        <v>119.57129500000002</v>
      </c>
      <c r="I19" s="21">
        <v>40.098485</v>
      </c>
      <c r="J19" s="21">
        <v>0.024723</v>
      </c>
      <c r="K19" s="21">
        <v>0.020578</v>
      </c>
      <c r="L19" s="21">
        <v>0</v>
      </c>
      <c r="M19" s="21">
        <v>0</v>
      </c>
      <c r="N19" s="21">
        <v>0</v>
      </c>
      <c r="O19" s="21">
        <v>1.985626</v>
      </c>
      <c r="P19" s="29">
        <v>159.071365</v>
      </c>
      <c r="Q19" s="29">
        <v>0.068557</v>
      </c>
      <c r="R19" s="29">
        <v>0.52015</v>
      </c>
      <c r="S19" s="29">
        <v>0.645868</v>
      </c>
      <c r="T19" s="29">
        <v>0.001106</v>
      </c>
      <c r="U19" s="29">
        <v>0</v>
      </c>
      <c r="V19" s="21">
        <f t="shared" si="2"/>
        <v>42.10468899999999</v>
      </c>
      <c r="W19" s="21">
        <f t="shared" si="3"/>
        <v>160.238489</v>
      </c>
      <c r="X19" s="21">
        <f t="shared" si="4"/>
        <v>118.1338</v>
      </c>
      <c r="Y19" s="34">
        <f t="shared" si="5"/>
        <v>0.9115277274256287</v>
      </c>
      <c r="Z19" s="34">
        <f t="shared" si="6"/>
        <v>0.966674347730122</v>
      </c>
    </row>
    <row r="20" spans="1:26" ht="18.75" customHeight="1">
      <c r="A20" s="20">
        <v>15</v>
      </c>
      <c r="B20" s="17" t="s">
        <v>33</v>
      </c>
      <c r="C20" s="18">
        <v>1136</v>
      </c>
      <c r="D20" s="18">
        <v>3136</v>
      </c>
      <c r="E20" s="18">
        <f t="shared" si="0"/>
        <v>2000</v>
      </c>
      <c r="F20" s="21">
        <v>187.569783</v>
      </c>
      <c r="G20" s="21">
        <v>606.4274379999999</v>
      </c>
      <c r="H20" s="21">
        <f t="shared" si="1"/>
        <v>418.8576549999999</v>
      </c>
      <c r="I20" s="21">
        <v>160.61538000000002</v>
      </c>
      <c r="J20" s="21">
        <v>0.103849</v>
      </c>
      <c r="K20" s="21">
        <v>0.080465</v>
      </c>
      <c r="L20" s="21">
        <v>0</v>
      </c>
      <c r="M20" s="21">
        <v>0</v>
      </c>
      <c r="N20" s="21">
        <v>0</v>
      </c>
      <c r="O20" s="21">
        <v>7.333373</v>
      </c>
      <c r="P20" s="29">
        <v>588.069232</v>
      </c>
      <c r="Q20" s="29">
        <v>0.088838</v>
      </c>
      <c r="R20" s="29">
        <v>1.637334</v>
      </c>
      <c r="S20" s="29">
        <v>1.542759</v>
      </c>
      <c r="T20" s="29">
        <v>0.016475999999999998</v>
      </c>
      <c r="U20" s="29">
        <v>0.031474</v>
      </c>
      <c r="V20" s="21">
        <f t="shared" si="2"/>
        <v>168.02921800000001</v>
      </c>
      <c r="W20" s="21">
        <f t="shared" si="3"/>
        <v>591.2972750000001</v>
      </c>
      <c r="X20" s="21">
        <f t="shared" si="4"/>
        <v>423.2680570000001</v>
      </c>
      <c r="Y20" s="34">
        <f t="shared" si="5"/>
        <v>0.8958224257262163</v>
      </c>
      <c r="Z20" s="34">
        <f t="shared" si="6"/>
        <v>0.975050332402671</v>
      </c>
    </row>
    <row r="21" spans="1:26" ht="18.75" customHeight="1">
      <c r="A21" s="20">
        <v>16</v>
      </c>
      <c r="B21" s="17" t="s">
        <v>34</v>
      </c>
      <c r="C21" s="18">
        <v>83</v>
      </c>
      <c r="D21" s="18">
        <v>108</v>
      </c>
      <c r="E21" s="18">
        <f t="shared" si="0"/>
        <v>25</v>
      </c>
      <c r="F21" s="21">
        <v>5.87675</v>
      </c>
      <c r="G21" s="21">
        <v>5.238942</v>
      </c>
      <c r="H21" s="21">
        <f t="shared" si="1"/>
        <v>-0.6378080000000006</v>
      </c>
      <c r="I21" s="21">
        <v>4.810408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0.512163</v>
      </c>
      <c r="P21" s="29">
        <v>4.959382</v>
      </c>
      <c r="Q21" s="29">
        <v>0.000964</v>
      </c>
      <c r="R21" s="29">
        <v>0.01625</v>
      </c>
      <c r="S21" s="29">
        <v>0.002799</v>
      </c>
      <c r="T21" s="29">
        <v>0</v>
      </c>
      <c r="U21" s="29">
        <v>0.175375</v>
      </c>
      <c r="V21" s="21">
        <f t="shared" si="2"/>
        <v>5.322571</v>
      </c>
      <c r="W21" s="21">
        <f t="shared" si="3"/>
        <v>5.153806</v>
      </c>
      <c r="X21" s="21">
        <f t="shared" si="4"/>
        <v>-0.1687649999999996</v>
      </c>
      <c r="Y21" s="34">
        <f t="shared" si="5"/>
        <v>0.9056997490109329</v>
      </c>
      <c r="Z21" s="34">
        <f t="shared" si="6"/>
        <v>0.9837493906212362</v>
      </c>
    </row>
    <row r="22" spans="1:26" ht="18.75" customHeight="1">
      <c r="A22" s="20">
        <v>17</v>
      </c>
      <c r="B22" s="17" t="s">
        <v>35</v>
      </c>
      <c r="C22" s="18">
        <v>9</v>
      </c>
      <c r="D22" s="18">
        <v>11</v>
      </c>
      <c r="E22" s="18">
        <f t="shared" si="0"/>
        <v>2</v>
      </c>
      <c r="F22" s="21">
        <v>10.913176</v>
      </c>
      <c r="G22" s="21">
        <v>12.830636</v>
      </c>
      <c r="H22" s="21">
        <f t="shared" si="1"/>
        <v>1.9174600000000002</v>
      </c>
      <c r="I22" s="21">
        <v>4.817292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3.5590699999999997</v>
      </c>
      <c r="P22" s="29">
        <v>5.787944</v>
      </c>
      <c r="Q22" s="29">
        <v>0</v>
      </c>
      <c r="R22" s="29">
        <v>2.867187</v>
      </c>
      <c r="S22" s="29">
        <v>0.922336</v>
      </c>
      <c r="T22" s="29">
        <v>0</v>
      </c>
      <c r="U22" s="29">
        <v>0.031784</v>
      </c>
      <c r="V22" s="21">
        <v>0</v>
      </c>
      <c r="W22" s="21">
        <f t="shared" si="3"/>
        <v>9.609251</v>
      </c>
      <c r="X22" s="21">
        <f t="shared" si="4"/>
        <v>9.609251</v>
      </c>
      <c r="Y22" s="34">
        <f t="shared" si="5"/>
        <v>0</v>
      </c>
      <c r="Z22" s="34">
        <f t="shared" si="6"/>
        <v>0.7489302167094445</v>
      </c>
    </row>
    <row r="23" spans="1:26" ht="18.75" customHeight="1">
      <c r="A23" s="20">
        <v>18</v>
      </c>
      <c r="B23" s="17" t="s">
        <v>36</v>
      </c>
      <c r="C23" s="18">
        <v>23</v>
      </c>
      <c r="D23" s="18">
        <v>31</v>
      </c>
      <c r="E23" s="18">
        <f t="shared" si="0"/>
        <v>8</v>
      </c>
      <c r="F23" s="21">
        <v>29.721807000000002</v>
      </c>
      <c r="G23" s="21">
        <v>31.42</v>
      </c>
      <c r="H23" s="21">
        <f t="shared" si="1"/>
        <v>1.6981929999999998</v>
      </c>
      <c r="I23" s="21">
        <v>10.24416</v>
      </c>
      <c r="J23" s="21">
        <v>0.539841</v>
      </c>
      <c r="K23" s="21">
        <v>0</v>
      </c>
      <c r="L23" s="21">
        <v>0</v>
      </c>
      <c r="M23" s="21">
        <v>0</v>
      </c>
      <c r="N23" s="21">
        <v>0</v>
      </c>
      <c r="O23" s="21">
        <v>8.148042</v>
      </c>
      <c r="P23" s="29">
        <v>15.1</v>
      </c>
      <c r="Q23" s="29">
        <v>0.09</v>
      </c>
      <c r="R23" s="29">
        <v>6.33</v>
      </c>
      <c r="S23" s="29">
        <v>4.6</v>
      </c>
      <c r="T23" s="29">
        <v>0</v>
      </c>
      <c r="U23" s="29">
        <v>2.74</v>
      </c>
      <c r="V23" s="21">
        <f t="shared" si="2"/>
        <v>18.392202</v>
      </c>
      <c r="W23" s="21">
        <f t="shared" si="3"/>
        <v>28.770000000000003</v>
      </c>
      <c r="X23" s="21">
        <f t="shared" si="4"/>
        <v>10.377798000000002</v>
      </c>
      <c r="Y23" s="34">
        <f t="shared" si="5"/>
        <v>0.6188117028012462</v>
      </c>
      <c r="Z23" s="34">
        <f t="shared" si="6"/>
        <v>0.9156588160407384</v>
      </c>
    </row>
    <row r="24" spans="1:26" ht="18.75" customHeight="1">
      <c r="A24" s="20">
        <v>19</v>
      </c>
      <c r="B24" s="17" t="s">
        <v>37</v>
      </c>
      <c r="C24" s="18">
        <v>106</v>
      </c>
      <c r="D24" s="18">
        <v>365</v>
      </c>
      <c r="E24" s="18">
        <f t="shared" si="0"/>
        <v>259</v>
      </c>
      <c r="F24" s="21">
        <v>14.592410000000001</v>
      </c>
      <c r="G24" s="21">
        <v>69.148961</v>
      </c>
      <c r="H24" s="21">
        <f t="shared" si="1"/>
        <v>54.556551</v>
      </c>
      <c r="I24" s="21">
        <v>12.826965</v>
      </c>
      <c r="J24" s="21">
        <v>0.00987</v>
      </c>
      <c r="K24" s="21">
        <v>0.007276</v>
      </c>
      <c r="L24" s="21">
        <v>0</v>
      </c>
      <c r="M24" s="21">
        <v>0</v>
      </c>
      <c r="N24" s="21">
        <v>0</v>
      </c>
      <c r="O24" s="21">
        <v>0.328474</v>
      </c>
      <c r="P24" s="29">
        <v>67.381019</v>
      </c>
      <c r="Q24" s="29">
        <v>0.0015480000000000001</v>
      </c>
      <c r="R24" s="29">
        <v>0.239802</v>
      </c>
      <c r="S24" s="29">
        <v>0.24083600000000002</v>
      </c>
      <c r="T24" s="29">
        <v>0.0008029999999999999</v>
      </c>
      <c r="U24" s="29">
        <v>1.609842</v>
      </c>
      <c r="V24" s="21">
        <f t="shared" si="2"/>
        <v>13.162714999999999</v>
      </c>
      <c r="W24" s="21">
        <f t="shared" si="3"/>
        <v>69.472302</v>
      </c>
      <c r="X24" s="21">
        <f t="shared" si="4"/>
        <v>56.309587</v>
      </c>
      <c r="Y24" s="34">
        <f t="shared" si="5"/>
        <v>0.9020247512234099</v>
      </c>
      <c r="Z24" s="34">
        <f t="shared" si="6"/>
        <v>1.0046760066286462</v>
      </c>
    </row>
    <row r="25" spans="1:26" ht="18.75" customHeight="1">
      <c r="A25" s="20">
        <v>20</v>
      </c>
      <c r="B25" s="17" t="s">
        <v>38</v>
      </c>
      <c r="C25" s="18">
        <v>48</v>
      </c>
      <c r="D25" s="18">
        <v>151</v>
      </c>
      <c r="E25" s="18">
        <f t="shared" si="0"/>
        <v>103</v>
      </c>
      <c r="F25" s="21">
        <v>8.86383</v>
      </c>
      <c r="G25" s="21">
        <v>26.437599</v>
      </c>
      <c r="H25" s="21">
        <f t="shared" si="1"/>
        <v>17.573769</v>
      </c>
      <c r="I25" s="21">
        <v>7.906703</v>
      </c>
      <c r="J25" s="21">
        <v>0.004672</v>
      </c>
      <c r="K25" s="21">
        <v>0.00495</v>
      </c>
      <c r="L25" s="21">
        <v>0</v>
      </c>
      <c r="M25" s="21">
        <v>0</v>
      </c>
      <c r="N25" s="21">
        <v>0</v>
      </c>
      <c r="O25" s="21">
        <v>0.22987800000000003</v>
      </c>
      <c r="P25" s="29">
        <v>25.549212</v>
      </c>
      <c r="Q25" s="29">
        <v>0.001454</v>
      </c>
      <c r="R25" s="29">
        <v>0.005576</v>
      </c>
      <c r="S25" s="29">
        <v>0.327991</v>
      </c>
      <c r="T25" s="29">
        <v>0.004111999999999999</v>
      </c>
      <c r="U25" s="29">
        <v>0.54</v>
      </c>
      <c r="V25" s="21">
        <f t="shared" si="2"/>
        <v>8.141531</v>
      </c>
      <c r="W25" s="21">
        <f t="shared" si="3"/>
        <v>26.426891</v>
      </c>
      <c r="X25" s="21">
        <f t="shared" si="4"/>
        <v>18.28536</v>
      </c>
      <c r="Y25" s="34">
        <f t="shared" si="5"/>
        <v>0.9185116366175796</v>
      </c>
      <c r="Z25" s="34">
        <f t="shared" si="6"/>
        <v>0.9995949707838447</v>
      </c>
    </row>
    <row r="26" spans="1:26" ht="18.75" customHeight="1">
      <c r="A26" s="20">
        <v>21</v>
      </c>
      <c r="B26" s="17" t="s">
        <v>39</v>
      </c>
      <c r="C26" s="18">
        <v>213</v>
      </c>
      <c r="D26" s="18">
        <v>225</v>
      </c>
      <c r="E26" s="18">
        <f t="shared" si="0"/>
        <v>12</v>
      </c>
      <c r="F26" s="21">
        <v>100.197726</v>
      </c>
      <c r="G26" s="21">
        <v>116.20918300000001</v>
      </c>
      <c r="H26" s="21">
        <f t="shared" si="1"/>
        <v>16.011457000000007</v>
      </c>
      <c r="I26" s="21">
        <v>31.722573999999998</v>
      </c>
      <c r="J26" s="21">
        <v>0.655934</v>
      </c>
      <c r="K26" s="21">
        <v>0.014427</v>
      </c>
      <c r="L26" s="21">
        <v>0</v>
      </c>
      <c r="M26" s="21">
        <v>0.6354810000000001</v>
      </c>
      <c r="N26" s="21">
        <v>0</v>
      </c>
      <c r="O26" s="21">
        <v>8.765549</v>
      </c>
      <c r="P26" s="29">
        <v>62.409562</v>
      </c>
      <c r="Q26" s="29">
        <v>0.7948310000000001</v>
      </c>
      <c r="R26" s="29">
        <v>10.542716</v>
      </c>
      <c r="S26" s="29">
        <v>4.139746</v>
      </c>
      <c r="T26" s="29">
        <v>0</v>
      </c>
      <c r="U26" s="29">
        <v>0</v>
      </c>
      <c r="V26" s="21">
        <f t="shared" si="2"/>
        <v>41.138031</v>
      </c>
      <c r="W26" s="21">
        <f t="shared" si="3"/>
        <v>77.09202400000001</v>
      </c>
      <c r="X26" s="21">
        <f t="shared" si="4"/>
        <v>35.95399300000001</v>
      </c>
      <c r="Y26" s="34">
        <f t="shared" si="5"/>
        <v>0.41056850930928307</v>
      </c>
      <c r="Z26" s="34">
        <f t="shared" si="6"/>
        <v>0.6633901212436887</v>
      </c>
    </row>
    <row r="27" spans="1:26" ht="18.75" customHeight="1">
      <c r="A27" s="20">
        <v>22</v>
      </c>
      <c r="B27" s="17" t="s">
        <v>40</v>
      </c>
      <c r="C27" s="18">
        <v>54</v>
      </c>
      <c r="D27" s="18">
        <v>54</v>
      </c>
      <c r="E27" s="18">
        <f t="shared" si="0"/>
        <v>0</v>
      </c>
      <c r="F27" s="21">
        <v>34.18125</v>
      </c>
      <c r="G27" s="21">
        <v>39.85044</v>
      </c>
      <c r="H27" s="21">
        <f t="shared" si="1"/>
        <v>5.66919</v>
      </c>
      <c r="I27" s="21">
        <v>12.816373</v>
      </c>
      <c r="J27" s="21">
        <v>0.9076770000000001</v>
      </c>
      <c r="K27" s="21">
        <v>0</v>
      </c>
      <c r="L27" s="21">
        <v>0</v>
      </c>
      <c r="M27" s="21">
        <v>0</v>
      </c>
      <c r="N27" s="21">
        <v>0</v>
      </c>
      <c r="O27" s="21">
        <v>8.622796000000001</v>
      </c>
      <c r="P27" s="29">
        <v>17.765856</v>
      </c>
      <c r="Q27" s="29">
        <v>1.6806560000000001</v>
      </c>
      <c r="R27" s="29">
        <v>7.32618</v>
      </c>
      <c r="S27" s="29">
        <v>4.760522</v>
      </c>
      <c r="T27" s="29">
        <v>0</v>
      </c>
      <c r="U27" s="29">
        <v>0</v>
      </c>
      <c r="V27" s="21">
        <f t="shared" si="2"/>
        <v>21.439169</v>
      </c>
      <c r="W27" s="21">
        <f t="shared" si="3"/>
        <v>29.852558000000002</v>
      </c>
      <c r="X27" s="21">
        <f t="shared" si="4"/>
        <v>8.413389000000002</v>
      </c>
      <c r="Y27" s="34">
        <f t="shared" si="5"/>
        <v>0.6272201572499543</v>
      </c>
      <c r="Z27" s="34">
        <f t="shared" si="6"/>
        <v>0.7491148905758632</v>
      </c>
    </row>
    <row r="28" spans="1:26" ht="18.75" customHeight="1">
      <c r="A28" s="20">
        <v>23</v>
      </c>
      <c r="B28" s="17" t="s">
        <v>41</v>
      </c>
      <c r="C28" s="18">
        <v>162</v>
      </c>
      <c r="D28" s="18">
        <v>260</v>
      </c>
      <c r="E28" s="18">
        <f t="shared" si="0"/>
        <v>98</v>
      </c>
      <c r="F28" s="21">
        <v>431.40555599999993</v>
      </c>
      <c r="G28" s="21">
        <v>682.211733</v>
      </c>
      <c r="H28" s="21">
        <f t="shared" si="1"/>
        <v>250.80617700000005</v>
      </c>
      <c r="I28" s="21">
        <v>210.320321</v>
      </c>
      <c r="J28" s="21">
        <v>36.389965999999994</v>
      </c>
      <c r="K28" s="21">
        <v>0</v>
      </c>
      <c r="L28" s="21">
        <v>0</v>
      </c>
      <c r="M28" s="21">
        <v>0</v>
      </c>
      <c r="N28" s="21">
        <v>0</v>
      </c>
      <c r="O28" s="21">
        <v>77.312862</v>
      </c>
      <c r="P28" s="29">
        <v>355.715684</v>
      </c>
      <c r="Q28" s="29">
        <v>56.231708999999995</v>
      </c>
      <c r="R28" s="29">
        <v>154.510285</v>
      </c>
      <c r="S28" s="29">
        <v>68.508471</v>
      </c>
      <c r="T28" s="29">
        <v>0</v>
      </c>
      <c r="U28" s="29">
        <v>12.670053</v>
      </c>
      <c r="V28" s="21">
        <f t="shared" si="2"/>
        <v>287.63318300000003</v>
      </c>
      <c r="W28" s="21">
        <f t="shared" si="3"/>
        <v>591.4044930000001</v>
      </c>
      <c r="X28" s="21">
        <f t="shared" si="4"/>
        <v>303.7713100000001</v>
      </c>
      <c r="Y28" s="34">
        <f t="shared" si="5"/>
        <v>0.6667349991199466</v>
      </c>
      <c r="Z28" s="34">
        <f t="shared" si="6"/>
        <v>0.8668928785486018</v>
      </c>
    </row>
    <row r="29" spans="1:26" ht="18.75" customHeight="1">
      <c r="A29" s="20">
        <v>24</v>
      </c>
      <c r="B29" s="17" t="s">
        <v>42</v>
      </c>
      <c r="C29" s="18">
        <v>211</v>
      </c>
      <c r="D29" s="18">
        <v>786</v>
      </c>
      <c r="E29" s="18">
        <f t="shared" si="0"/>
        <v>575</v>
      </c>
      <c r="F29" s="21">
        <v>24.386613</v>
      </c>
      <c r="G29" s="21">
        <v>94.99840999999999</v>
      </c>
      <c r="H29" s="21">
        <f t="shared" si="1"/>
        <v>70.611797</v>
      </c>
      <c r="I29" s="21">
        <v>20.680571</v>
      </c>
      <c r="J29" s="21">
        <v>0.018993</v>
      </c>
      <c r="K29" s="21">
        <v>0.001936</v>
      </c>
      <c r="L29" s="21">
        <v>0</v>
      </c>
      <c r="M29" s="21">
        <v>0</v>
      </c>
      <c r="N29" s="21">
        <v>0</v>
      </c>
      <c r="O29" s="21">
        <v>1.199164</v>
      </c>
      <c r="P29" s="29">
        <v>92.928874</v>
      </c>
      <c r="Q29" s="29">
        <v>0.015068999999999999</v>
      </c>
      <c r="R29" s="29">
        <v>0.201239</v>
      </c>
      <c r="S29" s="29">
        <v>0.329947</v>
      </c>
      <c r="T29" s="29">
        <v>0</v>
      </c>
      <c r="U29" s="29">
        <v>0</v>
      </c>
      <c r="V29" s="21">
        <f t="shared" si="2"/>
        <v>21.881671</v>
      </c>
      <c r="W29" s="21">
        <f t="shared" si="3"/>
        <v>93.46006</v>
      </c>
      <c r="X29" s="21">
        <f t="shared" si="4"/>
        <v>71.578389</v>
      </c>
      <c r="Y29" s="34">
        <f t="shared" si="5"/>
        <v>0.8972820866923996</v>
      </c>
      <c r="Z29" s="34">
        <f t="shared" si="6"/>
        <v>0.9838065710784002</v>
      </c>
    </row>
    <row r="30" spans="1:26" ht="18.75" customHeight="1">
      <c r="A30" s="20">
        <v>25</v>
      </c>
      <c r="B30" s="17" t="s">
        <v>43</v>
      </c>
      <c r="C30" s="18">
        <v>202</v>
      </c>
      <c r="D30" s="18">
        <v>451</v>
      </c>
      <c r="E30" s="18">
        <f t="shared" si="0"/>
        <v>249</v>
      </c>
      <c r="F30" s="21">
        <v>24.429981</v>
      </c>
      <c r="G30" s="21">
        <v>45.823962</v>
      </c>
      <c r="H30" s="21">
        <f t="shared" si="1"/>
        <v>21.393981</v>
      </c>
      <c r="I30" s="21">
        <v>22.526418</v>
      </c>
      <c r="J30" s="21">
        <v>0.006301</v>
      </c>
      <c r="K30" s="21">
        <v>0.006514</v>
      </c>
      <c r="L30" s="21">
        <v>0</v>
      </c>
      <c r="M30" s="21">
        <v>0</v>
      </c>
      <c r="N30" s="21">
        <v>0</v>
      </c>
      <c r="O30" s="21">
        <v>0.42516899999999996</v>
      </c>
      <c r="P30" s="29">
        <v>45.306365</v>
      </c>
      <c r="Q30" s="29">
        <v>0.0033380000000000003</v>
      </c>
      <c r="R30" s="29">
        <v>0.00534</v>
      </c>
      <c r="S30" s="29">
        <v>0.10323399999999999</v>
      </c>
      <c r="T30" s="29">
        <v>0.002677</v>
      </c>
      <c r="U30" s="29">
        <v>0</v>
      </c>
      <c r="V30" s="21">
        <f t="shared" si="2"/>
        <v>22.958101</v>
      </c>
      <c r="W30" s="21">
        <f t="shared" si="3"/>
        <v>45.417615999999995</v>
      </c>
      <c r="X30" s="21">
        <f t="shared" si="4"/>
        <v>22.459514999999996</v>
      </c>
      <c r="Y30" s="34">
        <f t="shared" si="5"/>
        <v>0.9397510788076339</v>
      </c>
      <c r="Z30" s="34">
        <f t="shared" si="6"/>
        <v>0.9911324559844911</v>
      </c>
    </row>
    <row r="31" spans="1:26" s="7" customFormat="1" ht="18.75" customHeight="1">
      <c r="A31" s="20">
        <v>26</v>
      </c>
      <c r="B31" s="17" t="s">
        <v>44</v>
      </c>
      <c r="C31" s="18">
        <v>16</v>
      </c>
      <c r="D31" s="18">
        <v>31</v>
      </c>
      <c r="E31" s="18">
        <f t="shared" si="0"/>
        <v>15</v>
      </c>
      <c r="F31" s="21">
        <v>16.479909</v>
      </c>
      <c r="G31" s="21">
        <v>44.719854</v>
      </c>
      <c r="H31" s="21">
        <f t="shared" si="1"/>
        <v>28.239945</v>
      </c>
      <c r="I31" s="21">
        <v>7.628325</v>
      </c>
      <c r="J31" s="21">
        <v>0.849065</v>
      </c>
      <c r="K31" s="21">
        <v>0</v>
      </c>
      <c r="L31" s="21">
        <v>0</v>
      </c>
      <c r="M31" s="21">
        <v>0</v>
      </c>
      <c r="N31" s="21">
        <v>0</v>
      </c>
      <c r="O31" s="21">
        <v>4.622762000000001</v>
      </c>
      <c r="P31" s="29">
        <v>18.125813</v>
      </c>
      <c r="Q31" s="29">
        <v>7.216074000000001</v>
      </c>
      <c r="R31" s="29">
        <v>17.65905</v>
      </c>
      <c r="S31" s="29">
        <v>2.53974</v>
      </c>
      <c r="T31" s="29">
        <v>0</v>
      </c>
      <c r="U31" s="29">
        <v>3.12</v>
      </c>
      <c r="V31" s="21">
        <f t="shared" si="2"/>
        <v>12.251087000000002</v>
      </c>
      <c r="W31" s="21">
        <f t="shared" si="3"/>
        <v>41.444603</v>
      </c>
      <c r="X31" s="21">
        <f t="shared" si="4"/>
        <v>29.193516</v>
      </c>
      <c r="Y31" s="34">
        <f t="shared" si="5"/>
        <v>0.7433953063697137</v>
      </c>
      <c r="Z31" s="34">
        <f t="shared" si="6"/>
        <v>0.9267606955961887</v>
      </c>
    </row>
    <row r="32" spans="1:26" ht="18.75" customHeight="1">
      <c r="A32" s="20">
        <v>27</v>
      </c>
      <c r="B32" s="17" t="s">
        <v>45</v>
      </c>
      <c r="C32" s="18">
        <v>3</v>
      </c>
      <c r="D32" s="22"/>
      <c r="E32" s="18">
        <f t="shared" si="0"/>
        <v>-3</v>
      </c>
      <c r="F32" s="21">
        <v>0.372675</v>
      </c>
      <c r="G32" s="21"/>
      <c r="H32" s="21">
        <f t="shared" si="1"/>
        <v>-0.372675</v>
      </c>
      <c r="I32" s="21">
        <v>0.316587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0.019029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4.732411</v>
      </c>
      <c r="V32" s="21">
        <v>0</v>
      </c>
      <c r="W32" s="21">
        <f t="shared" si="3"/>
        <v>4.732411</v>
      </c>
      <c r="X32" s="21">
        <f t="shared" si="4"/>
        <v>4.732411</v>
      </c>
      <c r="Y32" s="34">
        <f t="shared" si="5"/>
        <v>0</v>
      </c>
      <c r="Z32" s="34">
        <v>0</v>
      </c>
    </row>
    <row r="33" spans="1:26" ht="18.75" customHeight="1">
      <c r="A33" s="20">
        <v>28</v>
      </c>
      <c r="B33" s="17" t="s">
        <v>46</v>
      </c>
      <c r="C33" s="18">
        <v>238</v>
      </c>
      <c r="D33" s="18">
        <v>492</v>
      </c>
      <c r="E33" s="18">
        <f t="shared" si="0"/>
        <v>254</v>
      </c>
      <c r="F33" s="21">
        <v>27.154612</v>
      </c>
      <c r="G33" s="21">
        <v>47.051045</v>
      </c>
      <c r="H33" s="21">
        <f t="shared" si="1"/>
        <v>19.896433000000002</v>
      </c>
      <c r="I33" s="21">
        <v>23.818401</v>
      </c>
      <c r="J33" s="21">
        <v>0.010786</v>
      </c>
      <c r="K33" s="21">
        <v>0.0044399999999999995</v>
      </c>
      <c r="L33" s="21">
        <v>0.00046399999999999995</v>
      </c>
      <c r="M33" s="21">
        <v>0</v>
      </c>
      <c r="N33" s="21">
        <v>0</v>
      </c>
      <c r="O33" s="21">
        <v>1.028481</v>
      </c>
      <c r="P33" s="29">
        <v>45.322571</v>
      </c>
      <c r="Q33" s="29">
        <v>0.008559</v>
      </c>
      <c r="R33" s="29">
        <v>0.06604600000000001</v>
      </c>
      <c r="S33" s="29">
        <v>0.382248</v>
      </c>
      <c r="T33" s="29">
        <v>0.0013310000000000002</v>
      </c>
      <c r="U33" s="29">
        <v>0</v>
      </c>
      <c r="V33" s="21">
        <f t="shared" si="2"/>
        <v>24.851786</v>
      </c>
      <c r="W33" s="21">
        <f t="shared" si="3"/>
        <v>45.772196</v>
      </c>
      <c r="X33" s="21">
        <f t="shared" si="4"/>
        <v>20.92041</v>
      </c>
      <c r="Y33" s="34">
        <f t="shared" si="5"/>
        <v>0.9151957685861982</v>
      </c>
      <c r="Z33" s="34">
        <f t="shared" si="6"/>
        <v>0.972819966060265</v>
      </c>
    </row>
    <row r="34" spans="1:26" ht="18.75" customHeight="1">
      <c r="A34" s="20">
        <v>29</v>
      </c>
      <c r="B34" s="17" t="s">
        <v>47</v>
      </c>
      <c r="C34" s="18">
        <v>723</v>
      </c>
      <c r="D34" s="18">
        <v>1223</v>
      </c>
      <c r="E34" s="18">
        <f t="shared" si="0"/>
        <v>500</v>
      </c>
      <c r="F34" s="21">
        <v>662.357359</v>
      </c>
      <c r="G34" s="21">
        <v>1024.8187130000001</v>
      </c>
      <c r="H34" s="21">
        <f t="shared" si="1"/>
        <v>362.46135400000014</v>
      </c>
      <c r="I34" s="21">
        <v>537.006497</v>
      </c>
      <c r="J34" s="21">
        <v>30.653074</v>
      </c>
      <c r="K34" s="21">
        <v>2.172016</v>
      </c>
      <c r="L34" s="21">
        <v>0</v>
      </c>
      <c r="M34" s="21">
        <v>0.03422</v>
      </c>
      <c r="N34" s="21">
        <v>0.352283</v>
      </c>
      <c r="O34" s="21">
        <v>21.032235</v>
      </c>
      <c r="P34" s="29">
        <v>913.076424</v>
      </c>
      <c r="Q34" s="29">
        <v>50.291539</v>
      </c>
      <c r="R34" s="29">
        <v>8.491474</v>
      </c>
      <c r="S34" s="29">
        <v>42.486195</v>
      </c>
      <c r="T34" s="29">
        <v>4.935224</v>
      </c>
      <c r="U34" s="29">
        <v>0.010616</v>
      </c>
      <c r="V34" s="21">
        <f t="shared" si="2"/>
        <v>560.597251</v>
      </c>
      <c r="W34" s="21">
        <f t="shared" si="3"/>
        <v>968.9999329999999</v>
      </c>
      <c r="X34" s="21">
        <f t="shared" si="4"/>
        <v>408.4026819999999</v>
      </c>
      <c r="Y34" s="34">
        <f t="shared" si="5"/>
        <v>0.8463667586427466</v>
      </c>
      <c r="Z34" s="34">
        <f t="shared" si="6"/>
        <v>0.9455330203362512</v>
      </c>
    </row>
    <row r="35" spans="1:26" ht="18.75" customHeight="1">
      <c r="A35" s="20">
        <v>30</v>
      </c>
      <c r="B35" s="17" t="s">
        <v>48</v>
      </c>
      <c r="C35" s="18">
        <v>1676</v>
      </c>
      <c r="D35" s="18">
        <v>1805</v>
      </c>
      <c r="E35" s="18">
        <f t="shared" si="0"/>
        <v>129</v>
      </c>
      <c r="F35" s="21">
        <v>547.2119230000001</v>
      </c>
      <c r="G35" s="21">
        <v>590.62225</v>
      </c>
      <c r="H35" s="21">
        <f t="shared" si="1"/>
        <v>43.41032699999994</v>
      </c>
      <c r="I35" s="21">
        <v>456.063912</v>
      </c>
      <c r="J35" s="21">
        <v>1.518769</v>
      </c>
      <c r="K35" s="21">
        <v>0.8881870000000001</v>
      </c>
      <c r="L35" s="21">
        <v>0.00058</v>
      </c>
      <c r="M35" s="21">
        <v>0</v>
      </c>
      <c r="N35" s="21">
        <v>0.202101</v>
      </c>
      <c r="O35" s="21">
        <v>21.318206</v>
      </c>
      <c r="P35" s="29">
        <v>556.256458</v>
      </c>
      <c r="Q35" s="29">
        <v>0.230109</v>
      </c>
      <c r="R35" s="29">
        <v>0.151015</v>
      </c>
      <c r="S35" s="29">
        <v>21.141081</v>
      </c>
      <c r="T35" s="29">
        <v>1.077243</v>
      </c>
      <c r="U35" s="29">
        <v>0.203073</v>
      </c>
      <c r="V35" s="21">
        <f t="shared" si="2"/>
        <v>478.47298600000005</v>
      </c>
      <c r="W35" s="21">
        <f t="shared" si="3"/>
        <v>578.8288699999999</v>
      </c>
      <c r="X35" s="21">
        <f t="shared" si="4"/>
        <v>100.35588399999989</v>
      </c>
      <c r="Y35" s="34">
        <f t="shared" si="5"/>
        <v>0.8743833346628305</v>
      </c>
      <c r="Z35" s="34">
        <f t="shared" si="6"/>
        <v>0.9800322795153754</v>
      </c>
    </row>
    <row r="36" spans="1:26" ht="18.75" customHeight="1">
      <c r="A36" s="20">
        <v>31</v>
      </c>
      <c r="B36" s="17" t="s">
        <v>49</v>
      </c>
      <c r="C36" s="18">
        <v>46</v>
      </c>
      <c r="D36" s="18">
        <v>102</v>
      </c>
      <c r="E36" s="18">
        <f t="shared" si="0"/>
        <v>56</v>
      </c>
      <c r="F36" s="21">
        <v>5.266664</v>
      </c>
      <c r="G36" s="21">
        <v>11.914054</v>
      </c>
      <c r="H36" s="21">
        <f t="shared" si="1"/>
        <v>6.647390000000001</v>
      </c>
      <c r="I36" s="21">
        <v>4.723498</v>
      </c>
      <c r="J36" s="21">
        <v>0</v>
      </c>
      <c r="K36" s="21">
        <v>0.004825</v>
      </c>
      <c r="L36" s="21">
        <v>0</v>
      </c>
      <c r="M36" s="21">
        <v>0</v>
      </c>
      <c r="N36" s="21">
        <v>0</v>
      </c>
      <c r="O36" s="21">
        <v>0.08645</v>
      </c>
      <c r="P36" s="29">
        <v>11.29765</v>
      </c>
      <c r="Q36" s="29">
        <v>0</v>
      </c>
      <c r="R36" s="29">
        <v>0.040593000000000004</v>
      </c>
      <c r="S36" s="29">
        <v>0.070094</v>
      </c>
      <c r="T36" s="29">
        <v>0</v>
      </c>
      <c r="U36" s="29">
        <v>0</v>
      </c>
      <c r="V36" s="21">
        <f t="shared" si="2"/>
        <v>4.814773000000001</v>
      </c>
      <c r="W36" s="21">
        <f t="shared" si="3"/>
        <v>11.408337</v>
      </c>
      <c r="X36" s="21">
        <f t="shared" si="4"/>
        <v>6.593563999999999</v>
      </c>
      <c r="Y36" s="34">
        <f t="shared" si="5"/>
        <v>0.9141978679482877</v>
      </c>
      <c r="Z36" s="34">
        <f t="shared" si="6"/>
        <v>0.9575529034869239</v>
      </c>
    </row>
    <row r="37" spans="1:26" ht="18.75" customHeight="1">
      <c r="A37" s="20">
        <v>32</v>
      </c>
      <c r="B37" s="17" t="s">
        <v>50</v>
      </c>
      <c r="C37" s="18">
        <v>870</v>
      </c>
      <c r="D37" s="18">
        <v>867</v>
      </c>
      <c r="E37" s="18">
        <f t="shared" si="0"/>
        <v>-3</v>
      </c>
      <c r="F37" s="21">
        <v>303.423057</v>
      </c>
      <c r="G37" s="21">
        <v>325.093107</v>
      </c>
      <c r="H37" s="21">
        <f t="shared" si="1"/>
        <v>21.670050000000003</v>
      </c>
      <c r="I37" s="21">
        <v>273.72227000000004</v>
      </c>
      <c r="J37" s="21">
        <v>0.0094</v>
      </c>
      <c r="K37" s="21">
        <v>2.650301</v>
      </c>
      <c r="L37" s="21">
        <v>0</v>
      </c>
      <c r="M37" s="21">
        <v>0</v>
      </c>
      <c r="N37" s="21">
        <v>0</v>
      </c>
      <c r="O37" s="21">
        <v>2.9347209999999997</v>
      </c>
      <c r="P37" s="29">
        <v>315.058418</v>
      </c>
      <c r="Q37" s="29">
        <v>0</v>
      </c>
      <c r="R37" s="29">
        <v>1.3985</v>
      </c>
      <c r="S37" s="29">
        <v>1.2237930000000001</v>
      </c>
      <c r="T37" s="29">
        <v>0.379226</v>
      </c>
      <c r="U37" s="29">
        <v>2.61</v>
      </c>
      <c r="V37" s="21">
        <f t="shared" si="2"/>
        <v>279.3072920000001</v>
      </c>
      <c r="W37" s="21">
        <f t="shared" si="3"/>
        <v>320.66993700000006</v>
      </c>
      <c r="X37" s="21">
        <f t="shared" si="4"/>
        <v>41.362644999999986</v>
      </c>
      <c r="Y37" s="34">
        <f t="shared" si="5"/>
        <v>0.9205209873025573</v>
      </c>
      <c r="Z37" s="34">
        <f t="shared" si="6"/>
        <v>0.9863941440013371</v>
      </c>
    </row>
    <row r="38" spans="1:26" ht="18.75" customHeight="1">
      <c r="A38" s="20">
        <v>33</v>
      </c>
      <c r="B38" s="17" t="s">
        <v>51</v>
      </c>
      <c r="C38" s="18">
        <v>84</v>
      </c>
      <c r="D38" s="18">
        <v>82</v>
      </c>
      <c r="E38" s="18">
        <f t="shared" si="0"/>
        <v>-2</v>
      </c>
      <c r="F38" s="21">
        <v>207.673121</v>
      </c>
      <c r="G38" s="21">
        <v>248.320948</v>
      </c>
      <c r="H38" s="21">
        <f t="shared" si="1"/>
        <v>40.64782699999998</v>
      </c>
      <c r="I38" s="21">
        <v>90.905767</v>
      </c>
      <c r="J38" s="21">
        <v>15.959844</v>
      </c>
      <c r="K38" s="21">
        <v>0</v>
      </c>
      <c r="L38" s="21">
        <v>0</v>
      </c>
      <c r="M38" s="21">
        <v>0</v>
      </c>
      <c r="N38" s="21">
        <v>0</v>
      </c>
      <c r="O38" s="21">
        <v>51.431588</v>
      </c>
      <c r="P38" s="29">
        <v>123.45958799999998</v>
      </c>
      <c r="Q38" s="29">
        <v>27.335145</v>
      </c>
      <c r="R38" s="29">
        <v>72.010795</v>
      </c>
      <c r="S38" s="29">
        <v>23.453056</v>
      </c>
      <c r="T38" s="29">
        <v>0</v>
      </c>
      <c r="U38" s="29">
        <v>0</v>
      </c>
      <c r="V38" s="21">
        <f t="shared" si="2"/>
        <v>142.337355</v>
      </c>
      <c r="W38" s="21">
        <f t="shared" si="3"/>
        <v>218.92343899999997</v>
      </c>
      <c r="X38" s="21">
        <f t="shared" si="4"/>
        <v>76.58608399999997</v>
      </c>
      <c r="Y38" s="34">
        <f t="shared" si="5"/>
        <v>0.6853913222597545</v>
      </c>
      <c r="Z38" s="34">
        <f t="shared" si="6"/>
        <v>0.8816148648079419</v>
      </c>
    </row>
    <row r="39" spans="1:26" ht="18.75" customHeight="1">
      <c r="A39" s="20">
        <v>34</v>
      </c>
      <c r="B39" s="17" t="s">
        <v>52</v>
      </c>
      <c r="C39" s="18">
        <v>142</v>
      </c>
      <c r="D39" s="18">
        <v>303</v>
      </c>
      <c r="E39" s="18">
        <f t="shared" si="0"/>
        <v>161</v>
      </c>
      <c r="F39" s="21">
        <v>28.904415999999998</v>
      </c>
      <c r="G39" s="21">
        <v>66.637733</v>
      </c>
      <c r="H39" s="21">
        <f t="shared" si="1"/>
        <v>37.733317</v>
      </c>
      <c r="I39" s="21">
        <v>25.181628</v>
      </c>
      <c r="J39" s="21">
        <v>0.036579</v>
      </c>
      <c r="K39" s="21">
        <v>0.016552</v>
      </c>
      <c r="L39" s="21">
        <v>0</v>
      </c>
      <c r="M39" s="21">
        <v>0</v>
      </c>
      <c r="N39" s="21">
        <v>0</v>
      </c>
      <c r="O39" s="21">
        <v>1.055125</v>
      </c>
      <c r="P39" s="29">
        <v>64.646814</v>
      </c>
      <c r="Q39" s="29">
        <v>0.067914</v>
      </c>
      <c r="R39" s="29">
        <v>0.015243000000000001</v>
      </c>
      <c r="S39" s="29">
        <v>0.580543</v>
      </c>
      <c r="T39" s="29">
        <v>0.006489</v>
      </c>
      <c r="U39" s="29">
        <v>0.005287</v>
      </c>
      <c r="V39" s="21">
        <f t="shared" si="2"/>
        <v>26.253305</v>
      </c>
      <c r="W39" s="21">
        <f t="shared" si="3"/>
        <v>65.25437600000001</v>
      </c>
      <c r="X39" s="21">
        <f t="shared" si="4"/>
        <v>39.00107100000001</v>
      </c>
      <c r="Y39" s="34">
        <f t="shared" si="5"/>
        <v>0.9082800704224574</v>
      </c>
      <c r="Z39" s="34">
        <f t="shared" si="6"/>
        <v>0.9792406353319374</v>
      </c>
    </row>
    <row r="40" spans="1:26" ht="18.75" customHeight="1">
      <c r="A40" s="20">
        <v>35</v>
      </c>
      <c r="B40" s="17" t="s">
        <v>53</v>
      </c>
      <c r="C40" s="18">
        <v>2100</v>
      </c>
      <c r="D40" s="18">
        <v>3210</v>
      </c>
      <c r="E40" s="18">
        <f t="shared" si="0"/>
        <v>1110</v>
      </c>
      <c r="F40" s="21">
        <v>2504.699621</v>
      </c>
      <c r="G40" s="21">
        <v>3490.262161</v>
      </c>
      <c r="H40" s="21">
        <f t="shared" si="1"/>
        <v>985.5625399999999</v>
      </c>
      <c r="I40" s="21">
        <v>1685.188018</v>
      </c>
      <c r="J40" s="21">
        <v>165.442385</v>
      </c>
      <c r="K40" s="21">
        <v>7.483924000000001</v>
      </c>
      <c r="L40" s="21">
        <v>0</v>
      </c>
      <c r="M40" s="21">
        <v>3.240592</v>
      </c>
      <c r="N40" s="21">
        <v>0.10839100000000002</v>
      </c>
      <c r="O40" s="21">
        <v>246.901754</v>
      </c>
      <c r="P40" s="29">
        <v>2649.037721</v>
      </c>
      <c r="Q40" s="29">
        <v>158.72251799999998</v>
      </c>
      <c r="R40" s="29">
        <v>242.29701</v>
      </c>
      <c r="S40" s="29">
        <v>177.946912</v>
      </c>
      <c r="T40" s="29">
        <v>1.726102</v>
      </c>
      <c r="U40" s="29">
        <v>122.48</v>
      </c>
      <c r="V40" s="21">
        <f t="shared" si="2"/>
        <v>1942.922679</v>
      </c>
      <c r="W40" s="21">
        <f t="shared" si="3"/>
        <v>3193.487745</v>
      </c>
      <c r="X40" s="21">
        <f t="shared" si="4"/>
        <v>1250.565066</v>
      </c>
      <c r="Y40" s="34">
        <f t="shared" si="5"/>
        <v>0.7757108527945116</v>
      </c>
      <c r="Z40" s="34">
        <f t="shared" si="6"/>
        <v>0.9149707379244627</v>
      </c>
    </row>
    <row r="41" spans="1:26" ht="18.75" customHeight="1">
      <c r="A41" s="20">
        <v>36</v>
      </c>
      <c r="B41" s="17" t="s">
        <v>54</v>
      </c>
      <c r="C41" s="18">
        <v>397</v>
      </c>
      <c r="D41" s="18">
        <v>747</v>
      </c>
      <c r="E41" s="18">
        <f t="shared" si="0"/>
        <v>350</v>
      </c>
      <c r="F41" s="21">
        <v>47.571548</v>
      </c>
      <c r="G41" s="21">
        <v>75.651771</v>
      </c>
      <c r="H41" s="21">
        <f t="shared" si="1"/>
        <v>28.080222999999997</v>
      </c>
      <c r="I41" s="21">
        <v>43.88991</v>
      </c>
      <c r="J41" s="21">
        <v>0.030035000000000003</v>
      </c>
      <c r="K41" s="21">
        <v>0.052104</v>
      </c>
      <c r="L41" s="21">
        <v>0</v>
      </c>
      <c r="M41" s="21">
        <v>0</v>
      </c>
      <c r="N41" s="21">
        <v>0</v>
      </c>
      <c r="O41" s="21">
        <v>0.816653</v>
      </c>
      <c r="P41" s="29">
        <v>73.175466</v>
      </c>
      <c r="Q41" s="29">
        <v>0.003196</v>
      </c>
      <c r="R41" s="29">
        <v>0.24810500000000002</v>
      </c>
      <c r="S41" s="29">
        <v>0.679036</v>
      </c>
      <c r="T41" s="29">
        <v>0</v>
      </c>
      <c r="U41" s="29">
        <v>0</v>
      </c>
      <c r="V41" s="21">
        <f t="shared" si="2"/>
        <v>44.758667</v>
      </c>
      <c r="W41" s="21">
        <f t="shared" si="3"/>
        <v>74.10260699999999</v>
      </c>
      <c r="X41" s="21">
        <f t="shared" si="4"/>
        <v>29.34393999999999</v>
      </c>
      <c r="Y41" s="34">
        <f t="shared" si="5"/>
        <v>0.9408705178145559</v>
      </c>
      <c r="Z41" s="34">
        <f t="shared" si="6"/>
        <v>0.9795224357669036</v>
      </c>
    </row>
    <row r="42" spans="1:26" ht="18.75" customHeight="1">
      <c r="A42" s="20">
        <v>37</v>
      </c>
      <c r="B42" s="17" t="s">
        <v>55</v>
      </c>
      <c r="C42" s="18">
        <v>45</v>
      </c>
      <c r="D42" s="18">
        <v>139</v>
      </c>
      <c r="E42" s="18">
        <f t="shared" si="0"/>
        <v>94</v>
      </c>
      <c r="F42" s="21">
        <v>5.869004</v>
      </c>
      <c r="G42" s="21">
        <v>20.05371</v>
      </c>
      <c r="H42" s="21">
        <f t="shared" si="1"/>
        <v>14.184705999999998</v>
      </c>
      <c r="I42" s="21">
        <v>5.32608</v>
      </c>
      <c r="J42" s="21">
        <v>0.001268</v>
      </c>
      <c r="K42" s="21">
        <v>0.006797</v>
      </c>
      <c r="L42" s="21">
        <v>0</v>
      </c>
      <c r="M42" s="21">
        <v>0</v>
      </c>
      <c r="N42" s="21">
        <v>0</v>
      </c>
      <c r="O42" s="21">
        <v>0.063072</v>
      </c>
      <c r="P42" s="29">
        <v>19.243707</v>
      </c>
      <c r="Q42" s="29">
        <v>0</v>
      </c>
      <c r="R42" s="29">
        <v>0.09751599999999999</v>
      </c>
      <c r="S42" s="29">
        <v>0.16578099999999998</v>
      </c>
      <c r="T42" s="29">
        <v>0</v>
      </c>
      <c r="U42" s="29">
        <v>0</v>
      </c>
      <c r="V42" s="21">
        <f t="shared" si="2"/>
        <v>5.395949</v>
      </c>
      <c r="W42" s="21">
        <f t="shared" si="3"/>
        <v>19.507004</v>
      </c>
      <c r="X42" s="21">
        <f t="shared" si="4"/>
        <v>14.111054999999999</v>
      </c>
      <c r="Y42" s="34">
        <f t="shared" si="5"/>
        <v>0.9193977376740584</v>
      </c>
      <c r="Z42" s="34">
        <f t="shared" si="6"/>
        <v>0.9727379123364205</v>
      </c>
    </row>
    <row r="43" spans="1:26" ht="18.75" customHeight="1">
      <c r="A43" s="20">
        <v>38</v>
      </c>
      <c r="B43" s="17" t="s">
        <v>56</v>
      </c>
      <c r="C43" s="18">
        <v>230</v>
      </c>
      <c r="D43" s="18">
        <v>803</v>
      </c>
      <c r="E43" s="18">
        <f t="shared" si="0"/>
        <v>573</v>
      </c>
      <c r="F43" s="21">
        <v>23.534295</v>
      </c>
      <c r="G43" s="21">
        <v>101.032893</v>
      </c>
      <c r="H43" s="21">
        <f t="shared" si="1"/>
        <v>77.498598</v>
      </c>
      <c r="I43" s="21">
        <v>21.756157</v>
      </c>
      <c r="J43" s="21">
        <v>6.1E-05</v>
      </c>
      <c r="K43" s="21">
        <v>0.006614</v>
      </c>
      <c r="L43" s="21">
        <v>0</v>
      </c>
      <c r="M43" s="21">
        <v>0</v>
      </c>
      <c r="N43" s="21">
        <v>0</v>
      </c>
      <c r="O43" s="21">
        <v>0.290555</v>
      </c>
      <c r="P43" s="29">
        <v>99.382866</v>
      </c>
      <c r="Q43" s="29">
        <v>0.000254</v>
      </c>
      <c r="R43" s="29">
        <v>0.066513</v>
      </c>
      <c r="S43" s="29">
        <v>0.625025</v>
      </c>
      <c r="T43" s="29">
        <v>0</v>
      </c>
      <c r="U43" s="29">
        <v>0.043754</v>
      </c>
      <c r="V43" s="21">
        <f t="shared" si="2"/>
        <v>22.053326000000002</v>
      </c>
      <c r="W43" s="21">
        <f t="shared" si="3"/>
        <v>100.11815800000001</v>
      </c>
      <c r="X43" s="21">
        <f t="shared" si="4"/>
        <v>78.06483200000001</v>
      </c>
      <c r="Y43" s="34">
        <f t="shared" si="5"/>
        <v>0.9370718774452348</v>
      </c>
      <c r="Z43" s="34">
        <f t="shared" si="6"/>
        <v>0.9909461664133482</v>
      </c>
    </row>
    <row r="44" spans="1:26" ht="18.75" customHeight="1">
      <c r="A44" s="20">
        <v>39</v>
      </c>
      <c r="B44" s="17" t="s">
        <v>57</v>
      </c>
      <c r="C44" s="18">
        <v>86</v>
      </c>
      <c r="D44" s="18">
        <v>70</v>
      </c>
      <c r="E44" s="18">
        <f t="shared" si="0"/>
        <v>-16</v>
      </c>
      <c r="F44" s="21">
        <v>186.208089</v>
      </c>
      <c r="G44" s="21">
        <v>122.00644199999999</v>
      </c>
      <c r="H44" s="21">
        <f t="shared" si="1"/>
        <v>-64.20164700000001</v>
      </c>
      <c r="I44" s="21">
        <v>78.255762</v>
      </c>
      <c r="J44" s="21">
        <v>15.415629000000001</v>
      </c>
      <c r="K44" s="21">
        <v>0</v>
      </c>
      <c r="L44" s="21">
        <v>0</v>
      </c>
      <c r="M44" s="21">
        <v>0</v>
      </c>
      <c r="N44" s="21">
        <v>0</v>
      </c>
      <c r="O44" s="21">
        <v>45.622621</v>
      </c>
      <c r="P44" s="29">
        <v>59.739321999999994</v>
      </c>
      <c r="Q44" s="29">
        <v>5.9718800000000005</v>
      </c>
      <c r="R44" s="29">
        <v>23.027506</v>
      </c>
      <c r="S44" s="29">
        <v>17.459274</v>
      </c>
      <c r="T44" s="29">
        <v>0</v>
      </c>
      <c r="U44" s="29">
        <v>9.166142</v>
      </c>
      <c r="V44" s="21">
        <f t="shared" si="2"/>
        <v>123.87838300000001</v>
      </c>
      <c r="W44" s="21">
        <f t="shared" si="3"/>
        <v>109.392244</v>
      </c>
      <c r="X44" s="21">
        <f t="shared" si="4"/>
        <v>-14.486139000000009</v>
      </c>
      <c r="Y44" s="34">
        <f t="shared" si="5"/>
        <v>0.6652685372867986</v>
      </c>
      <c r="Z44" s="34">
        <f t="shared" si="6"/>
        <v>0.8966103937364226</v>
      </c>
    </row>
    <row r="45" spans="1:26" ht="18.75" customHeight="1">
      <c r="A45" s="20">
        <v>40</v>
      </c>
      <c r="B45" s="17" t="s">
        <v>58</v>
      </c>
      <c r="C45" s="18">
        <v>23</v>
      </c>
      <c r="D45" s="18">
        <v>133</v>
      </c>
      <c r="E45" s="18">
        <f t="shared" si="0"/>
        <v>110</v>
      </c>
      <c r="F45" s="21">
        <v>2.94197</v>
      </c>
      <c r="G45" s="21">
        <v>11.028672</v>
      </c>
      <c r="H45" s="21">
        <f t="shared" si="1"/>
        <v>8.086702</v>
      </c>
      <c r="I45" s="21">
        <v>2.562498</v>
      </c>
      <c r="J45" s="21">
        <v>0.012348</v>
      </c>
      <c r="K45" s="21">
        <v>0.001807</v>
      </c>
      <c r="L45" s="21">
        <v>0</v>
      </c>
      <c r="M45" s="21">
        <v>0</v>
      </c>
      <c r="N45" s="21">
        <v>0</v>
      </c>
      <c r="O45" s="21">
        <v>0.15789</v>
      </c>
      <c r="P45" s="29">
        <v>10.612001</v>
      </c>
      <c r="Q45" s="29">
        <v>0.000603</v>
      </c>
      <c r="R45" s="29">
        <v>0.04584</v>
      </c>
      <c r="S45" s="29">
        <v>0.020349000000000003</v>
      </c>
      <c r="T45" s="29">
        <v>0</v>
      </c>
      <c r="U45" s="29">
        <v>0</v>
      </c>
      <c r="V45" s="21">
        <f t="shared" si="2"/>
        <v>2.722195</v>
      </c>
      <c r="W45" s="21">
        <f t="shared" si="3"/>
        <v>10.678189999999999</v>
      </c>
      <c r="X45" s="21">
        <f t="shared" si="4"/>
        <v>7.955994999999999</v>
      </c>
      <c r="Y45" s="34">
        <f t="shared" si="5"/>
        <v>0.9252966549624911</v>
      </c>
      <c r="Z45" s="34">
        <f t="shared" si="6"/>
        <v>0.9682208338411006</v>
      </c>
    </row>
    <row r="46" spans="1:26" ht="18.75" customHeight="1">
      <c r="A46" s="20">
        <v>41</v>
      </c>
      <c r="B46" s="17" t="s">
        <v>59</v>
      </c>
      <c r="C46" s="18">
        <v>180</v>
      </c>
      <c r="D46" s="18">
        <v>445</v>
      </c>
      <c r="E46" s="18">
        <f t="shared" si="0"/>
        <v>265</v>
      </c>
      <c r="F46" s="21">
        <v>17.095323</v>
      </c>
      <c r="G46" s="21">
        <v>59.182318</v>
      </c>
      <c r="H46" s="21">
        <f t="shared" si="1"/>
        <v>42.086995</v>
      </c>
      <c r="I46" s="21">
        <v>14.984354000000002</v>
      </c>
      <c r="J46" s="21">
        <v>0.022661</v>
      </c>
      <c r="K46" s="21">
        <v>0.0043560000000000005</v>
      </c>
      <c r="L46" s="21">
        <v>0</v>
      </c>
      <c r="M46" s="21">
        <v>0.0035090000000000004</v>
      </c>
      <c r="N46" s="21">
        <v>0</v>
      </c>
      <c r="O46" s="21">
        <v>0.8147770000000001</v>
      </c>
      <c r="P46" s="29">
        <v>58.168999</v>
      </c>
      <c r="Q46" s="29">
        <v>0.019142</v>
      </c>
      <c r="R46" s="29">
        <v>0.016402</v>
      </c>
      <c r="S46" s="29">
        <v>0.204032</v>
      </c>
      <c r="T46" s="29">
        <v>0.0011769999999999999</v>
      </c>
      <c r="U46" s="29">
        <v>0.019879</v>
      </c>
      <c r="V46" s="21">
        <f t="shared" si="2"/>
        <v>15.806996</v>
      </c>
      <c r="W46" s="21">
        <f t="shared" si="3"/>
        <v>58.410489</v>
      </c>
      <c r="X46" s="21">
        <f t="shared" si="4"/>
        <v>42.603493</v>
      </c>
      <c r="Y46" s="34">
        <f t="shared" si="5"/>
        <v>0.9246386277697122</v>
      </c>
      <c r="Z46" s="34">
        <f t="shared" si="6"/>
        <v>0.9869584526919002</v>
      </c>
    </row>
    <row r="47" spans="1:26" ht="18.75" customHeight="1">
      <c r="A47" s="20">
        <v>42</v>
      </c>
      <c r="B47" s="17" t="s">
        <v>60</v>
      </c>
      <c r="C47" s="18">
        <v>232</v>
      </c>
      <c r="D47" s="18">
        <v>745</v>
      </c>
      <c r="E47" s="18">
        <f t="shared" si="0"/>
        <v>513</v>
      </c>
      <c r="F47" s="21">
        <v>40.933188</v>
      </c>
      <c r="G47" s="21">
        <v>136.16501599999998</v>
      </c>
      <c r="H47" s="21">
        <f t="shared" si="1"/>
        <v>95.23182799999998</v>
      </c>
      <c r="I47" s="21">
        <v>35.898237</v>
      </c>
      <c r="J47" s="21">
        <v>0.074311</v>
      </c>
      <c r="K47" s="21">
        <v>0.028912</v>
      </c>
      <c r="L47" s="21">
        <v>0</v>
      </c>
      <c r="M47" s="21">
        <v>0</v>
      </c>
      <c r="N47" s="21">
        <v>0</v>
      </c>
      <c r="O47" s="21">
        <v>1.123277</v>
      </c>
      <c r="P47" s="29">
        <v>132.560722</v>
      </c>
      <c r="Q47" s="29">
        <v>0.036754</v>
      </c>
      <c r="R47" s="29">
        <v>0.1545</v>
      </c>
      <c r="S47" s="29">
        <v>0.5268609999999999</v>
      </c>
      <c r="T47" s="29">
        <v>0.011486</v>
      </c>
      <c r="U47" s="29">
        <v>0.002954</v>
      </c>
      <c r="V47" s="21">
        <f t="shared" si="2"/>
        <v>37.050426</v>
      </c>
      <c r="W47" s="21">
        <f t="shared" si="3"/>
        <v>133.256523</v>
      </c>
      <c r="X47" s="21">
        <f t="shared" si="4"/>
        <v>96.20609699999999</v>
      </c>
      <c r="Y47" s="34">
        <f t="shared" si="5"/>
        <v>0.9051439140288804</v>
      </c>
      <c r="Z47" s="34">
        <f t="shared" si="6"/>
        <v>0.9786399393512355</v>
      </c>
    </row>
    <row r="48" spans="1:26" ht="18.75" customHeight="1">
      <c r="A48" s="20">
        <v>43</v>
      </c>
      <c r="B48" s="17" t="s">
        <v>61</v>
      </c>
      <c r="C48" s="18">
        <v>84</v>
      </c>
      <c r="D48" s="18">
        <v>297</v>
      </c>
      <c r="E48" s="18">
        <f t="shared" si="0"/>
        <v>213</v>
      </c>
      <c r="F48" s="21">
        <v>6.325130000000001</v>
      </c>
      <c r="G48" s="21">
        <v>26.338127000000004</v>
      </c>
      <c r="H48" s="21">
        <f t="shared" si="1"/>
        <v>20.012997000000002</v>
      </c>
      <c r="I48" s="21">
        <v>5.62413</v>
      </c>
      <c r="J48" s="21">
        <v>0.018402</v>
      </c>
      <c r="K48" s="21">
        <v>0.010048</v>
      </c>
      <c r="L48" s="21">
        <v>0.000886</v>
      </c>
      <c r="M48" s="21">
        <v>0</v>
      </c>
      <c r="N48" s="21">
        <v>0</v>
      </c>
      <c r="O48" s="21">
        <v>0.18151</v>
      </c>
      <c r="P48" s="29">
        <v>25.282569</v>
      </c>
      <c r="Q48" s="29">
        <v>0.005085</v>
      </c>
      <c r="R48" s="29">
        <v>0.037755000000000004</v>
      </c>
      <c r="S48" s="29">
        <v>0.276559</v>
      </c>
      <c r="T48" s="29">
        <v>0</v>
      </c>
      <c r="U48" s="29">
        <v>0</v>
      </c>
      <c r="V48" s="21">
        <f t="shared" si="2"/>
        <v>5.816574000000001</v>
      </c>
      <c r="W48" s="21">
        <f t="shared" si="3"/>
        <v>25.596883</v>
      </c>
      <c r="X48" s="21">
        <f t="shared" si="4"/>
        <v>19.780308999999995</v>
      </c>
      <c r="Y48" s="34">
        <f t="shared" si="5"/>
        <v>0.9195975418687048</v>
      </c>
      <c r="Z48" s="34">
        <f t="shared" si="6"/>
        <v>0.971856616835358</v>
      </c>
    </row>
    <row r="49" spans="1:26" ht="18.75" customHeight="1">
      <c r="A49" s="20">
        <v>44</v>
      </c>
      <c r="B49" s="17" t="s">
        <v>62</v>
      </c>
      <c r="C49" s="18">
        <v>607</v>
      </c>
      <c r="D49" s="18">
        <v>1619</v>
      </c>
      <c r="E49" s="18">
        <f t="shared" si="0"/>
        <v>1012</v>
      </c>
      <c r="F49" s="21">
        <v>90.624324</v>
      </c>
      <c r="G49" s="21">
        <v>247.52597200000002</v>
      </c>
      <c r="H49" s="21">
        <f t="shared" si="1"/>
        <v>156.90164800000002</v>
      </c>
      <c r="I49" s="21">
        <v>85.268826</v>
      </c>
      <c r="J49" s="21">
        <v>0.00722</v>
      </c>
      <c r="K49" s="21">
        <v>0.082683</v>
      </c>
      <c r="L49" s="21">
        <v>0</v>
      </c>
      <c r="M49" s="21">
        <v>0</v>
      </c>
      <c r="N49" s="21">
        <v>0</v>
      </c>
      <c r="O49" s="21">
        <v>0.669723</v>
      </c>
      <c r="P49" s="29">
        <v>241.69067900000002</v>
      </c>
      <c r="Q49" s="29">
        <v>0.011434</v>
      </c>
      <c r="R49" s="29">
        <v>0.491687</v>
      </c>
      <c r="S49" s="29">
        <v>1.0821</v>
      </c>
      <c r="T49" s="29">
        <v>0</v>
      </c>
      <c r="U49" s="29">
        <v>0</v>
      </c>
      <c r="V49" s="21">
        <f t="shared" si="2"/>
        <v>86.02123200000001</v>
      </c>
      <c r="W49" s="21">
        <f t="shared" si="3"/>
        <v>243.26446600000003</v>
      </c>
      <c r="X49" s="21">
        <f t="shared" si="4"/>
        <v>157.24323400000003</v>
      </c>
      <c r="Y49" s="34">
        <f t="shared" si="5"/>
        <v>0.9492068818080233</v>
      </c>
      <c r="Z49" s="34">
        <f t="shared" si="6"/>
        <v>0.982783600583134</v>
      </c>
    </row>
    <row r="50" spans="1:26" ht="18.75" customHeight="1">
      <c r="A50" s="20">
        <v>45</v>
      </c>
      <c r="B50" s="17" t="s">
        <v>63</v>
      </c>
      <c r="C50" s="18">
        <v>465</v>
      </c>
      <c r="D50" s="18">
        <v>589</v>
      </c>
      <c r="E50" s="18">
        <f t="shared" si="0"/>
        <v>124</v>
      </c>
      <c r="F50" s="21">
        <v>211.59385600000002</v>
      </c>
      <c r="G50" s="21">
        <v>314.252624</v>
      </c>
      <c r="H50" s="21">
        <f t="shared" si="1"/>
        <v>102.65876800000001</v>
      </c>
      <c r="I50" s="21">
        <v>171.451898</v>
      </c>
      <c r="J50" s="21">
        <v>0.48307100000000003</v>
      </c>
      <c r="K50" s="21">
        <v>0.40734899999999996</v>
      </c>
      <c r="L50" s="21">
        <v>0</v>
      </c>
      <c r="M50" s="21">
        <v>0</v>
      </c>
      <c r="N50" s="21">
        <v>0</v>
      </c>
      <c r="O50" s="21">
        <v>8.223173</v>
      </c>
      <c r="P50" s="29">
        <v>288.572062</v>
      </c>
      <c r="Q50" s="29">
        <v>0.45317700000000005</v>
      </c>
      <c r="R50" s="29">
        <v>1.7054479999999999</v>
      </c>
      <c r="S50" s="29">
        <v>6.677417</v>
      </c>
      <c r="T50" s="29">
        <v>0.040996</v>
      </c>
      <c r="U50" s="29">
        <v>0.218781</v>
      </c>
      <c r="V50" s="21">
        <f t="shared" si="2"/>
        <v>180.08242</v>
      </c>
      <c r="W50" s="21">
        <f t="shared" si="3"/>
        <v>297.214704</v>
      </c>
      <c r="X50" s="21">
        <f t="shared" si="4"/>
        <v>117.13228399999997</v>
      </c>
      <c r="Y50" s="34">
        <f t="shared" si="5"/>
        <v>0.851075845982976</v>
      </c>
      <c r="Z50" s="34">
        <f t="shared" si="6"/>
        <v>0.94578272797493</v>
      </c>
    </row>
    <row r="51" spans="1:26" ht="18.75" customHeight="1">
      <c r="A51" s="20">
        <v>46</v>
      </c>
      <c r="B51" s="17" t="s">
        <v>64</v>
      </c>
      <c r="C51" s="18">
        <v>122</v>
      </c>
      <c r="D51" s="22">
        <v>133</v>
      </c>
      <c r="E51" s="18">
        <f t="shared" si="0"/>
        <v>11</v>
      </c>
      <c r="F51" s="21">
        <v>263.104929</v>
      </c>
      <c r="G51" s="21">
        <v>245.858471</v>
      </c>
      <c r="H51" s="21">
        <f t="shared" si="1"/>
        <v>-17.24645800000002</v>
      </c>
      <c r="I51" s="21">
        <v>127.20297099999999</v>
      </c>
      <c r="J51" s="21">
        <v>23.768547</v>
      </c>
      <c r="K51" s="21">
        <v>0</v>
      </c>
      <c r="L51" s="21">
        <v>0</v>
      </c>
      <c r="M51" s="21">
        <v>0</v>
      </c>
      <c r="N51" s="21">
        <v>0</v>
      </c>
      <c r="O51" s="21">
        <v>49.713469</v>
      </c>
      <c r="P51" s="29">
        <v>134.429662</v>
      </c>
      <c r="Q51" s="29">
        <v>25.189509</v>
      </c>
      <c r="R51" s="29">
        <v>57.653999</v>
      </c>
      <c r="S51" s="29">
        <v>32.707133</v>
      </c>
      <c r="T51" s="29">
        <v>0</v>
      </c>
      <c r="U51" s="29">
        <v>16.81118</v>
      </c>
      <c r="V51" s="21">
        <f t="shared" si="2"/>
        <v>176.91644</v>
      </c>
      <c r="W51" s="21">
        <f t="shared" si="3"/>
        <v>241.601974</v>
      </c>
      <c r="X51" s="21">
        <f t="shared" si="4"/>
        <v>64.68553400000002</v>
      </c>
      <c r="Y51" s="34">
        <f t="shared" si="5"/>
        <v>0.6724178093980139</v>
      </c>
      <c r="Z51" s="34">
        <f t="shared" si="6"/>
        <v>0.9826872062504611</v>
      </c>
    </row>
    <row r="52" spans="1:26" ht="18.75" customHeight="1">
      <c r="A52" s="20"/>
      <c r="B52" s="17" t="s">
        <v>65</v>
      </c>
      <c r="C52" s="18">
        <f>SUM(C6:C51)</f>
        <v>15402</v>
      </c>
      <c r="D52" s="22">
        <f>SUM(D6:D51)</f>
        <v>27440</v>
      </c>
      <c r="E52" s="18">
        <f t="shared" si="0"/>
        <v>12038</v>
      </c>
      <c r="F52" s="21">
        <f>SUM(F6:F51)</f>
        <v>8795.691930999998</v>
      </c>
      <c r="G52" s="21">
        <f>SUM(G6:G51)</f>
        <v>11790.575496</v>
      </c>
      <c r="H52" s="21">
        <f t="shared" si="1"/>
        <v>2994.883565000002</v>
      </c>
      <c r="I52" s="21">
        <f aca="true" t="shared" si="7" ref="I52:X52">SUM(I6:I51)</f>
        <v>6382.1880470000015</v>
      </c>
      <c r="J52" s="21">
        <f t="shared" si="7"/>
        <v>476.40562200000005</v>
      </c>
      <c r="K52" s="21">
        <f t="shared" si="7"/>
        <v>39.901674</v>
      </c>
      <c r="L52" s="21">
        <f t="shared" si="7"/>
        <v>0.30193000000000003</v>
      </c>
      <c r="M52" s="21">
        <f t="shared" si="7"/>
        <v>3.959477</v>
      </c>
      <c r="N52" s="21">
        <f t="shared" si="7"/>
        <v>0.7231350000000001</v>
      </c>
      <c r="O52" s="21">
        <f t="shared" si="7"/>
        <v>692.28694</v>
      </c>
      <c r="P52" s="29">
        <f t="shared" si="7"/>
        <v>9646.046973999999</v>
      </c>
      <c r="Q52" s="29">
        <f t="shared" si="7"/>
        <v>439.3034179999999</v>
      </c>
      <c r="R52" s="29">
        <f t="shared" si="7"/>
        <v>639.054274</v>
      </c>
      <c r="S52" s="29">
        <f t="shared" si="7"/>
        <v>545.497255</v>
      </c>
      <c r="T52" s="29">
        <f t="shared" si="7"/>
        <v>31.427803</v>
      </c>
      <c r="U52" s="29">
        <f t="shared" si="7"/>
        <v>181.07645800000003</v>
      </c>
      <c r="V52" s="21">
        <f t="shared" si="7"/>
        <v>7110.649225000003</v>
      </c>
      <c r="W52" s="21">
        <f t="shared" si="3"/>
        <v>11043.102764</v>
      </c>
      <c r="X52" s="21">
        <f t="shared" si="4"/>
        <v>3932.4535389999965</v>
      </c>
      <c r="Y52" s="34">
        <f t="shared" si="5"/>
        <v>0.8084240876989857</v>
      </c>
      <c r="Z52" s="34">
        <f t="shared" si="6"/>
        <v>0.9366042198488459</v>
      </c>
    </row>
    <row r="53" spans="1:26" ht="12.75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30"/>
      <c r="Q53" s="30"/>
      <c r="R53" s="30"/>
      <c r="S53" s="30"/>
      <c r="T53" s="30"/>
      <c r="U53" s="30"/>
      <c r="V53" s="32"/>
      <c r="W53" s="32"/>
      <c r="X53" s="32"/>
      <c r="Y53" s="32"/>
      <c r="Z53" s="32"/>
    </row>
  </sheetData>
  <sheetProtection/>
  <mergeCells count="10">
    <mergeCell ref="A1:Z1"/>
    <mergeCell ref="I3:X3"/>
    <mergeCell ref="I4:O4"/>
    <mergeCell ref="P4:U4"/>
    <mergeCell ref="V4:X4"/>
    <mergeCell ref="A3:A5"/>
    <mergeCell ref="B3:B5"/>
    <mergeCell ref="C3:E4"/>
    <mergeCell ref="F3:H4"/>
    <mergeCell ref="Y3:Z4"/>
  </mergeCells>
  <printOptions/>
  <pageMargins left="0.31" right="0.16" top="0.63" bottom="0.71" header="0.39" footer="0.5"/>
  <pageSetup fitToHeight="0" fitToWidth="1" horizontalDpi="600" verticalDpi="600" orientation="landscape" paperSize="9" scale="70"/>
  <legacyDrawing r:id="rId2"/>
  <oleObjects>
    <oleObject progId="Equation.KSEE3" shapeId="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ht="12.75">
      <c r="A1" s="2" t="s">
        <v>66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xuyuan</dc:creator>
  <cp:keywords/>
  <dc:description/>
  <cp:lastModifiedBy>dell</cp:lastModifiedBy>
  <dcterms:created xsi:type="dcterms:W3CDTF">2018-11-28T02:39:25Z</dcterms:created>
  <dcterms:modified xsi:type="dcterms:W3CDTF">2021-12-15T07:23:09Z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25C2F4B1559942BD95F1AD702811762B</vt:lpwstr>
  </property>
</Properties>
</file>